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yomda\Desktop\"/>
    </mc:Choice>
  </mc:AlternateContent>
  <bookViews>
    <workbookView xWindow="0" yWindow="0" windowWidth="18405" windowHeight="9105"/>
  </bookViews>
  <sheets>
    <sheet name="Háztartási termék" sheetId="8" r:id="rId1"/>
    <sheet name="Ipari termékek" sheetId="7" r:id="rId2"/>
    <sheet name="Papíráru" sheetId="9" r:id="rId3"/>
    <sheet name="Pénztárgépszalag" sheetId="13" r:id="rId4"/>
    <sheet name="Hulladékzsák" sheetId="11" r:id="rId5"/>
    <sheet name="Takarítóeszköz" sheetId="12" r:id="rId6"/>
    <sheet name="Elviteles" sheetId="14" r:id="rId7"/>
    <sheet name="Összegzés" sheetId="4" r:id="rId8"/>
  </sheets>
  <externalReferences>
    <externalReference r:id="rId9"/>
  </externalReferences>
  <calcPr calcId="162913" concurrentCalc="0"/>
</workbook>
</file>

<file path=xl/calcChain.xml><?xml version="1.0" encoding="utf-8"?>
<calcChain xmlns="http://schemas.openxmlformats.org/spreadsheetml/2006/main">
  <c r="H9" i="7" l="1"/>
  <c r="E9" i="7"/>
  <c r="H58" i="8"/>
  <c r="E58" i="8"/>
  <c r="H60" i="8"/>
  <c r="H61" i="8"/>
  <c r="H56" i="8"/>
  <c r="H53" i="8"/>
  <c r="H54" i="8"/>
  <c r="H48" i="8"/>
  <c r="H49" i="8"/>
  <c r="H50" i="8"/>
  <c r="H51" i="8"/>
  <c r="H45" i="8"/>
  <c r="H46" i="8"/>
  <c r="H42" i="8"/>
  <c r="H43" i="8"/>
  <c r="H39" i="8"/>
  <c r="H40" i="8"/>
  <c r="H37" i="8"/>
  <c r="H35" i="8"/>
  <c r="H32" i="8"/>
  <c r="H33" i="8"/>
  <c r="H28" i="8"/>
  <c r="H29" i="8"/>
  <c r="H30" i="8"/>
  <c r="H24" i="8"/>
  <c r="H25" i="8"/>
  <c r="H26" i="8"/>
  <c r="H20" i="8"/>
  <c r="H21" i="8"/>
  <c r="H22" i="8"/>
  <c r="H18" i="8"/>
  <c r="H15" i="8"/>
  <c r="H16" i="8"/>
  <c r="H13" i="8"/>
  <c r="H10" i="8"/>
  <c r="H11" i="8"/>
  <c r="H7" i="8"/>
  <c r="H64" i="8"/>
  <c r="F13" i="8"/>
  <c r="F46" i="8"/>
  <c r="F45" i="8"/>
  <c r="F54" i="8"/>
  <c r="F53" i="8"/>
  <c r="F7" i="8"/>
  <c r="H38" i="7"/>
  <c r="H39" i="7"/>
  <c r="F39" i="7"/>
  <c r="F38" i="7"/>
  <c r="E38" i="7"/>
  <c r="E39" i="7"/>
  <c r="I42" i="9"/>
  <c r="I43" i="9"/>
  <c r="I44" i="9"/>
  <c r="I45" i="9"/>
  <c r="I46" i="9"/>
  <c r="I37" i="9"/>
  <c r="I38" i="9"/>
  <c r="I40" i="9"/>
  <c r="I41" i="9"/>
  <c r="I47" i="9"/>
  <c r="I48" i="9"/>
  <c r="I49" i="9"/>
  <c r="I50" i="9"/>
  <c r="I51" i="9"/>
  <c r="I52" i="9"/>
  <c r="I29" i="9"/>
  <c r="E30" i="9"/>
  <c r="I30" i="9"/>
  <c r="I31" i="9"/>
  <c r="E32" i="9"/>
  <c r="I32" i="9"/>
  <c r="I19" i="9"/>
  <c r="I20" i="9"/>
  <c r="I21" i="9"/>
  <c r="I22" i="9"/>
  <c r="I23" i="9"/>
  <c r="I24" i="9"/>
  <c r="I25" i="9"/>
  <c r="I8" i="9"/>
  <c r="I9" i="9"/>
  <c r="I10" i="9"/>
  <c r="I11" i="9"/>
  <c r="I12" i="9"/>
  <c r="I13" i="9"/>
  <c r="I14" i="9"/>
  <c r="I15" i="9"/>
  <c r="I55" i="9"/>
  <c r="I57" i="9"/>
  <c r="E8" i="4"/>
  <c r="H6" i="7"/>
  <c r="H7" i="7"/>
  <c r="H11" i="7"/>
  <c r="H12" i="7"/>
  <c r="H14" i="7"/>
  <c r="H15" i="7"/>
  <c r="H17" i="7"/>
  <c r="H18" i="7"/>
  <c r="H20" i="7"/>
  <c r="H21" i="7"/>
  <c r="H23" i="7"/>
  <c r="H26" i="7"/>
  <c r="H27" i="7"/>
  <c r="H29" i="7"/>
  <c r="H30" i="7"/>
  <c r="H32" i="7"/>
  <c r="H33" i="7"/>
  <c r="H35" i="7"/>
  <c r="H36" i="7"/>
  <c r="H41" i="7"/>
  <c r="H43" i="7"/>
  <c r="H45" i="7"/>
  <c r="H46" i="7"/>
  <c r="H48" i="7"/>
  <c r="H49" i="7"/>
  <c r="H51" i="7"/>
  <c r="H55" i="7"/>
  <c r="H56" i="7"/>
  <c r="H58" i="7"/>
  <c r="H60" i="7"/>
  <c r="H61" i="7"/>
  <c r="H62" i="7"/>
  <c r="H63" i="7"/>
  <c r="H64" i="7"/>
  <c r="H75" i="7"/>
  <c r="H24" i="7"/>
  <c r="H52" i="7"/>
  <c r="H53" i="7"/>
  <c r="H65" i="7"/>
  <c r="H67" i="7"/>
  <c r="H68" i="7"/>
  <c r="H70" i="7"/>
  <c r="H71" i="7"/>
  <c r="H73" i="7"/>
  <c r="H77" i="7"/>
  <c r="H79" i="7"/>
  <c r="E2" i="4"/>
  <c r="H12" i="11"/>
  <c r="H13" i="11"/>
  <c r="H14" i="11"/>
  <c r="H15" i="11"/>
  <c r="H16" i="11"/>
  <c r="H17" i="11"/>
  <c r="H18" i="11"/>
  <c r="H19" i="11"/>
  <c r="H20" i="11"/>
  <c r="H25" i="11"/>
  <c r="H26" i="11"/>
  <c r="H27" i="11"/>
  <c r="H28" i="11"/>
  <c r="H29" i="11"/>
  <c r="H30" i="11"/>
  <c r="H31" i="11"/>
  <c r="H32" i="11"/>
  <c r="H33" i="11"/>
  <c r="H34" i="11"/>
  <c r="H35" i="11"/>
  <c r="C10" i="11"/>
  <c r="H10" i="11"/>
  <c r="C11" i="11"/>
  <c r="H11" i="11"/>
  <c r="H21" i="11"/>
  <c r="H38" i="11"/>
  <c r="H40" i="11"/>
  <c r="E14" i="4"/>
  <c r="G8" i="12"/>
  <c r="G9" i="12"/>
  <c r="G10" i="12"/>
  <c r="G11" i="12"/>
  <c r="G12" i="12"/>
  <c r="G13" i="12"/>
  <c r="G14" i="12"/>
  <c r="G15" i="12"/>
  <c r="G29" i="12"/>
  <c r="G30" i="12"/>
  <c r="G38" i="12"/>
  <c r="G39" i="12"/>
  <c r="G40" i="12"/>
  <c r="G41" i="12"/>
  <c r="G42" i="12"/>
  <c r="G43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44" i="12"/>
  <c r="G45" i="12"/>
  <c r="G46" i="12"/>
  <c r="G27" i="12"/>
  <c r="G31" i="12"/>
  <c r="G32" i="12"/>
  <c r="G33" i="12"/>
  <c r="G16" i="12"/>
  <c r="G17" i="12"/>
  <c r="G18" i="12"/>
  <c r="G19" i="12"/>
  <c r="G20" i="12"/>
  <c r="G21" i="12"/>
  <c r="G22" i="12"/>
  <c r="G23" i="12"/>
  <c r="G69" i="12"/>
  <c r="G71" i="12"/>
  <c r="E20" i="4"/>
  <c r="H8" i="14"/>
  <c r="H9" i="14"/>
  <c r="H10" i="14"/>
  <c r="H11" i="14"/>
  <c r="H13" i="14"/>
  <c r="H15" i="14"/>
  <c r="E17" i="4"/>
  <c r="H66" i="8"/>
  <c r="E5" i="4"/>
  <c r="G8" i="13"/>
  <c r="G9" i="13"/>
  <c r="G10" i="13"/>
  <c r="G11" i="13"/>
  <c r="G12" i="13"/>
  <c r="G14" i="13"/>
  <c r="G16" i="13"/>
  <c r="E11" i="4"/>
  <c r="E22" i="4"/>
  <c r="E7" i="4"/>
  <c r="E1" i="4"/>
  <c r="E13" i="4"/>
  <c r="E19" i="4"/>
  <c r="E16" i="4"/>
  <c r="E4" i="4"/>
  <c r="E10" i="4"/>
  <c r="E21" i="4"/>
  <c r="E10" i="14"/>
  <c r="E9" i="14"/>
  <c r="E8" i="14"/>
  <c r="F46" i="9"/>
  <c r="F10" i="9"/>
  <c r="D52" i="12"/>
  <c r="D30" i="12"/>
  <c r="D31" i="12"/>
  <c r="D28" i="12"/>
  <c r="B26" i="11"/>
  <c r="B31" i="11"/>
  <c r="B30" i="11"/>
  <c r="B29" i="11"/>
  <c r="B28" i="11"/>
  <c r="B27" i="11"/>
  <c r="B12" i="9"/>
  <c r="B14" i="9"/>
  <c r="B38" i="9"/>
  <c r="B37" i="9"/>
  <c r="B32" i="9"/>
  <c r="B31" i="9"/>
  <c r="B30" i="9"/>
  <c r="B29" i="9"/>
  <c r="B22" i="9"/>
  <c r="D65" i="12"/>
  <c r="D9" i="12"/>
  <c r="F49" i="9"/>
  <c r="F42" i="9"/>
  <c r="F43" i="9"/>
  <c r="F38" i="9"/>
  <c r="F14" i="9"/>
  <c r="D11" i="13"/>
  <c r="D10" i="13"/>
  <c r="D9" i="13"/>
  <c r="D8" i="13"/>
  <c r="F31" i="9"/>
  <c r="F51" i="9"/>
  <c r="F50" i="9"/>
  <c r="F48" i="9"/>
  <c r="F47" i="9"/>
  <c r="F56" i="8"/>
  <c r="E56" i="8"/>
  <c r="E54" i="8"/>
  <c r="E53" i="8"/>
  <c r="E49" i="8"/>
  <c r="E50" i="8"/>
  <c r="E51" i="8"/>
  <c r="E48" i="8"/>
  <c r="E46" i="8"/>
  <c r="E45" i="8"/>
  <c r="E43" i="8"/>
  <c r="E42" i="8"/>
  <c r="F35" i="8"/>
  <c r="F33" i="8"/>
  <c r="F32" i="8"/>
  <c r="F30" i="8"/>
  <c r="F29" i="8"/>
  <c r="F28" i="8"/>
  <c r="F26" i="8"/>
  <c r="F25" i="8"/>
  <c r="F24" i="8"/>
  <c r="E35" i="8"/>
  <c r="E33" i="8"/>
  <c r="E32" i="8"/>
  <c r="E29" i="8"/>
  <c r="E30" i="8"/>
  <c r="E28" i="8"/>
  <c r="E25" i="8"/>
  <c r="E26" i="8"/>
  <c r="E24" i="8"/>
  <c r="F15" i="8"/>
  <c r="F16" i="8"/>
  <c r="F18" i="8"/>
  <c r="E18" i="8"/>
  <c r="E15" i="8"/>
  <c r="E16" i="8"/>
  <c r="E13" i="8"/>
  <c r="E11" i="8"/>
  <c r="F11" i="8"/>
  <c r="F10" i="8"/>
  <c r="E10" i="8"/>
  <c r="E60" i="7"/>
  <c r="E61" i="7"/>
  <c r="E55" i="7"/>
  <c r="E52" i="7"/>
  <c r="E15" i="7"/>
  <c r="E14" i="7"/>
  <c r="E75" i="7"/>
  <c r="E73" i="7"/>
  <c r="E67" i="7"/>
  <c r="E45" i="7"/>
  <c r="E35" i="7"/>
  <c r="E32" i="7"/>
  <c r="E26" i="7"/>
  <c r="E11" i="7"/>
  <c r="E7" i="7"/>
  <c r="E6" i="7"/>
  <c r="E46" i="7"/>
  <c r="F13" i="9"/>
  <c r="F15" i="9"/>
  <c r="E56" i="7"/>
  <c r="E51" i="7"/>
  <c r="E48" i="7"/>
  <c r="D41" i="12"/>
  <c r="D42" i="12"/>
  <c r="D43" i="12"/>
  <c r="F12" i="9"/>
  <c r="F44" i="9"/>
  <c r="F45" i="9"/>
  <c r="F52" i="9"/>
  <c r="D16" i="12"/>
  <c r="G67" i="12"/>
  <c r="D66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1" i="12"/>
  <c r="D50" i="12"/>
  <c r="G49" i="12"/>
  <c r="G47" i="12"/>
  <c r="D46" i="12"/>
  <c r="D45" i="12"/>
  <c r="D44" i="12"/>
  <c r="D40" i="12"/>
  <c r="D39" i="12"/>
  <c r="D38" i="12"/>
  <c r="G34" i="12"/>
  <c r="D34" i="12"/>
  <c r="D33" i="12"/>
  <c r="D32" i="12"/>
  <c r="D29" i="12"/>
  <c r="D27" i="12"/>
  <c r="D23" i="12"/>
  <c r="D22" i="12"/>
  <c r="D21" i="12"/>
  <c r="D20" i="12"/>
  <c r="D19" i="12"/>
  <c r="D18" i="12"/>
  <c r="D17" i="12"/>
  <c r="D15" i="12"/>
  <c r="D14" i="12"/>
  <c r="D13" i="12"/>
  <c r="D12" i="12"/>
  <c r="D11" i="12"/>
  <c r="D10" i="12"/>
  <c r="D8" i="12"/>
  <c r="D25" i="11"/>
  <c r="F19" i="9"/>
  <c r="F20" i="9"/>
  <c r="D18" i="11"/>
  <c r="D16" i="11"/>
  <c r="D21" i="11"/>
  <c r="D20" i="11"/>
  <c r="D19" i="11"/>
  <c r="D17" i="11"/>
  <c r="D15" i="11"/>
  <c r="D14" i="11"/>
  <c r="D13" i="11"/>
  <c r="D12" i="11"/>
  <c r="D11" i="11"/>
  <c r="D10" i="11"/>
  <c r="H36" i="11"/>
  <c r="D35" i="11"/>
  <c r="D34" i="11"/>
  <c r="D33" i="11"/>
  <c r="D32" i="11"/>
  <c r="D31" i="11"/>
  <c r="D30" i="11"/>
  <c r="D29" i="11"/>
  <c r="D28" i="11"/>
  <c r="D27" i="11"/>
  <c r="D26" i="11"/>
  <c r="F25" i="9"/>
  <c r="I53" i="9"/>
  <c r="F41" i="9"/>
  <c r="F40" i="9"/>
  <c r="F37" i="9"/>
  <c r="F32" i="9"/>
  <c r="F30" i="9"/>
  <c r="F29" i="9"/>
  <c r="F24" i="9"/>
  <c r="F23" i="9"/>
  <c r="F22" i="9"/>
  <c r="F21" i="9"/>
  <c r="F11" i="9"/>
  <c r="F9" i="9"/>
  <c r="F8" i="9"/>
  <c r="E7" i="8"/>
  <c r="E60" i="8"/>
  <c r="F60" i="8"/>
  <c r="E61" i="8"/>
  <c r="F61" i="8"/>
  <c r="E20" i="8"/>
  <c r="E21" i="8"/>
  <c r="E22" i="8"/>
  <c r="E39" i="8"/>
  <c r="E40" i="8"/>
  <c r="E12" i="7"/>
  <c r="E17" i="7"/>
  <c r="E18" i="7"/>
  <c r="E20" i="7"/>
  <c r="E21" i="7"/>
  <c r="E23" i="7"/>
  <c r="E24" i="7"/>
  <c r="E27" i="7"/>
  <c r="E29" i="7"/>
  <c r="E30" i="7"/>
  <c r="E33" i="7"/>
  <c r="E36" i="7"/>
  <c r="E41" i="7"/>
  <c r="E43" i="7"/>
  <c r="E53" i="7"/>
  <c r="E58" i="7"/>
  <c r="E64" i="7"/>
  <c r="E65" i="7"/>
  <c r="E68" i="7"/>
  <c r="E71" i="7"/>
</calcChain>
</file>

<file path=xl/sharedStrings.xml><?xml version="1.0" encoding="utf-8"?>
<sst xmlns="http://schemas.openxmlformats.org/spreadsheetml/2006/main" count="733" uniqueCount="438">
  <si>
    <t>5L</t>
  </si>
  <si>
    <t>NETTÓ ÁR</t>
  </si>
  <si>
    <t>BRUTTÓ ÁR</t>
  </si>
  <si>
    <t>TERMÉK NEVE</t>
  </si>
  <si>
    <t>1L</t>
  </si>
  <si>
    <t>NETTÓ ÖSSZ.</t>
  </si>
  <si>
    <t>FIZETENDŐ NETTÓ:</t>
  </si>
  <si>
    <t>FIZETENDŐ BRUTTÓ:</t>
  </si>
  <si>
    <t>10L</t>
  </si>
  <si>
    <t>BRUTTÓ:</t>
  </si>
  <si>
    <t>NETTÓ:</t>
  </si>
  <si>
    <t>IPARI TISZTÍTÓSZEREK</t>
  </si>
  <si>
    <t>HÁZTARTÁSI TISZTÍTÓSZEREK</t>
  </si>
  <si>
    <t>0,5L</t>
  </si>
  <si>
    <t>1L MUNAOLDAT ÁRA</t>
  </si>
  <si>
    <t>1 L</t>
  </si>
  <si>
    <t>5 L</t>
  </si>
  <si>
    <t>csomag</t>
  </si>
  <si>
    <t>Fizetendő nettó:</t>
  </si>
  <si>
    <t>Fizetendő bruttó:</t>
  </si>
  <si>
    <t xml:space="preserve">Bonus mosogatószivacs, 10db/csomag </t>
  </si>
  <si>
    <t>Bonus fémdörzsi, 3db/csomag</t>
  </si>
  <si>
    <t xml:space="preserve">Bonus univerzális törlőkendő, 5db/csomag </t>
  </si>
  <si>
    <t>Ipari tisztítószerek Akadémia Hotel Balatonfüred ****</t>
  </si>
  <si>
    <t xml:space="preserve">Üvegtisztító koncentrátum </t>
  </si>
  <si>
    <t xml:space="preserve">Szaniter tisztító koncentrátum </t>
  </si>
  <si>
    <t xml:space="preserve">Vízkőoldó koncentrátum </t>
  </si>
  <si>
    <t xml:space="preserve">Öko toalett olaj </t>
  </si>
  <si>
    <t>Zsíroldó</t>
  </si>
  <si>
    <t>Sterilfresh</t>
  </si>
  <si>
    <t>Folyékony szappan</t>
  </si>
  <si>
    <t>Kétfázisú fertőtlenítő mosogatószer</t>
  </si>
  <si>
    <t>Lúgos ipari tisztítószer</t>
  </si>
  <si>
    <t>Grill-és rostlap tisztító</t>
  </si>
  <si>
    <t>Greslap tisztítószer koncentrátum</t>
  </si>
  <si>
    <t>Gépi pohár-és tányérmosogató koncentrátum</t>
  </si>
  <si>
    <t>Gépi öblítőszer koncentrátum</t>
  </si>
  <si>
    <t>1l</t>
  </si>
  <si>
    <t>MEGJEGYZÉS</t>
  </si>
  <si>
    <t>Bútor- és padlóápoló koncentrátum</t>
  </si>
  <si>
    <t xml:space="preserve">Fertőtlenítő folyékony szappan </t>
  </si>
  <si>
    <t>Lefolyó tisztító</t>
  </si>
  <si>
    <t>Bio Food Safe Cleaner</t>
  </si>
  <si>
    <t>Általános felületfertőtlenítő  munkaoldat</t>
  </si>
  <si>
    <t>Vízkőoldó munkaoldat</t>
  </si>
  <si>
    <t>Mosószóda</t>
  </si>
  <si>
    <t>3kg</t>
  </si>
  <si>
    <t xml:space="preserve">Aloe </t>
  </si>
  <si>
    <t>Baby</t>
  </si>
  <si>
    <t>Bio Öblítő</t>
  </si>
  <si>
    <t>Mosógél</t>
  </si>
  <si>
    <t>4,5L</t>
  </si>
  <si>
    <t>1,5L</t>
  </si>
  <si>
    <t>Habszappan</t>
  </si>
  <si>
    <t>gépi adagolás</t>
  </si>
  <si>
    <t>TOALAETTPAPíROK</t>
  </si>
  <si>
    <t>Toalettpapír 19cm, 1rtg., natúr</t>
  </si>
  <si>
    <t>Hengeres kéztörlők 19cm, 2rtg., hófehér</t>
  </si>
  <si>
    <t>CSOMAGOLÁS</t>
  </si>
  <si>
    <t>12db/#</t>
  </si>
  <si>
    <t>30db/#</t>
  </si>
  <si>
    <t>HENGERES KÉZTÖRLŐK</t>
  </si>
  <si>
    <t>Hengeres kéztörlők 13cm, 2rtg., hófehér</t>
  </si>
  <si>
    <t>Hengeres kéztörlők 19cm, 2rtg., fehér</t>
  </si>
  <si>
    <t>6db/#</t>
  </si>
  <si>
    <t>2db/#</t>
  </si>
  <si>
    <t>Hengeres kéztörlők 24-32cm, 2rtg., fehér, kék</t>
  </si>
  <si>
    <t>HAJTOGATOTT KÉZTÖRLŐK</t>
  </si>
  <si>
    <t>Hajtogatott kéztörlő 2rtg, hófehér</t>
  </si>
  <si>
    <t>Hajtogatott kéztörlő 2rtg, fehér</t>
  </si>
  <si>
    <t>Hajtogatott kéztörlő 1rtg, natúr</t>
  </si>
  <si>
    <t>3000-3150 lap/#</t>
  </si>
  <si>
    <t>5000 lap/#</t>
  </si>
  <si>
    <t xml:space="preserve">Logózott éttermi szalvéta 2rtg., 33*33, fehér 1/4 és 1/8 </t>
  </si>
  <si>
    <t xml:space="preserve">Éttermi szalvéta 2rtg., 33*33, színes 1/4 </t>
  </si>
  <si>
    <t>ETSZSZ3</t>
  </si>
  <si>
    <t>Éttermi szalvéta 1rtg., 33*33, fehér 1/4</t>
  </si>
  <si>
    <t>ET171</t>
  </si>
  <si>
    <t>Koktél szalvéta 2rtg., fehér, 20*20</t>
  </si>
  <si>
    <t>Koktél szalvéta 2rtg., fehér, 25*25</t>
  </si>
  <si>
    <t>SZEMETES- ÉS HULLADÉKGYŰJTŐ ZSÁKOK</t>
  </si>
  <si>
    <t>Hulladékgyűjtő zsák - 35*45 - 10 liter</t>
  </si>
  <si>
    <t>Hulladékgyűjtő zsák - 50*60 - 30 liter</t>
  </si>
  <si>
    <t>Hulladékgyűjtő zsák - 60*70 - 65 liter</t>
  </si>
  <si>
    <t>Hulladékgyűjtő zsák - 60*100 - 110liter</t>
  </si>
  <si>
    <t>Hulladékgyűjtő zsák - 70*110 - 135liter</t>
  </si>
  <si>
    <r>
      <t xml:space="preserve">Hulladékgyűjtő zsák, </t>
    </r>
    <r>
      <rPr>
        <b/>
        <u/>
        <sz val="12"/>
        <color indexed="23"/>
        <rFont val="Arial"/>
        <family val="2"/>
        <charset val="238"/>
      </rPr>
      <t>fehér</t>
    </r>
    <r>
      <rPr>
        <b/>
        <sz val="12"/>
        <color indexed="23"/>
        <rFont val="Arial"/>
        <family val="2"/>
      </rPr>
      <t xml:space="preserve"> - 70*110 - 135liter</t>
    </r>
  </si>
  <si>
    <t>Hulladékgyűjtő zsák - 80*120 - 160liter</t>
  </si>
  <si>
    <t>Hulladékgyűjtő zsák - 90*120 - 190liter</t>
  </si>
  <si>
    <t>Hulladékgyűjtő zsák - 100*120 - 220liter</t>
  </si>
  <si>
    <t>Hulladékgyűjtő zsák - 115*130 - 280liter</t>
  </si>
  <si>
    <t>RENDELÉS  (csomagolás szerint)</t>
  </si>
  <si>
    <t>RENDELÉS (kiszerelés szerint)</t>
  </si>
  <si>
    <t>KISZERELÉS(L)</t>
  </si>
  <si>
    <t>20zsák/roll</t>
  </si>
  <si>
    <t>KISZERELÉS</t>
  </si>
  <si>
    <t>15roll/zsugor</t>
  </si>
  <si>
    <t>25roll/zsugor</t>
  </si>
  <si>
    <t>50zsák/roll</t>
  </si>
  <si>
    <t>20roll/zsugor</t>
  </si>
  <si>
    <t>roll</t>
  </si>
  <si>
    <t>Hulladékgyűjtő zsák - 70*110 - 135liter, extra erős</t>
  </si>
  <si>
    <t>Hulladékgyűjtő zsák - 80*120 - 160liter, extra erős</t>
  </si>
  <si>
    <t>rendelés zsugor alapon</t>
  </si>
  <si>
    <t>rendelés roll alapon</t>
  </si>
  <si>
    <t>SZIVACSOK, DÖRZSIK, KENDŐK</t>
  </si>
  <si>
    <t>darab</t>
  </si>
  <si>
    <t>Bonus fémdörzsi góliát</t>
  </si>
  <si>
    <t>Bonus Szivacskendő, 5db/csomag</t>
  </si>
  <si>
    <t>Bonus műanyag dörzsi 3db/csomag</t>
  </si>
  <si>
    <t>Vileda Professional., All purpose kendő kék,sárga, piros, zöld</t>
  </si>
  <si>
    <t>Vileda Professional, BREAZY kendő kék,sárga, piros, zöld</t>
  </si>
  <si>
    <t>Vileda Professional, inox dörzsi, 20 g (3db/csom.)</t>
  </si>
  <si>
    <t>Vileda Professional, inox dörzsi, 60 g</t>
  </si>
  <si>
    <t>Vileda Professional, Micro Tuff Base kendő kék,sárga, piros, zöld</t>
  </si>
  <si>
    <t>Vileda Professional, QuickStar micro, mikroszálas kendő, 38*40 cm kék,sárga, piros, zöld</t>
  </si>
  <si>
    <t>Vileda Professional, szivacs, Pur active kék,sárga, piros, zöld</t>
  </si>
  <si>
    <t>FELMOSÓK, MOPPOK</t>
  </si>
  <si>
    <t>Mop 250gr, háztartási, pamut, extra</t>
  </si>
  <si>
    <t>Mop lapos, microszálas 40 cm , zsebes - füles, fehér</t>
  </si>
  <si>
    <t>Mop lapos, microszálas 50 cm , zsebes - füles, fehér</t>
  </si>
  <si>
    <t>Mop lapos szárazoló akril , 80cm</t>
  </si>
  <si>
    <t>KESZTYŰK, GUMIKESZTYŰK</t>
  </si>
  <si>
    <t>Nylon kesztyű, 100 db/csom</t>
  </si>
  <si>
    <t>Bonus háztartási gumikesztyű, M-L</t>
  </si>
  <si>
    <t>Bonus Extra hosszú vegyszerálló kesztyű, S-L</t>
  </si>
  <si>
    <t>250lap/cs</t>
  </si>
  <si>
    <t>2500lap/#</t>
  </si>
  <si>
    <t>1800lap/#</t>
  </si>
  <si>
    <t>1lap</t>
  </si>
  <si>
    <t>Cérnakesztyű</t>
  </si>
  <si>
    <t>Ablaklehúzó, 35 cm, inox</t>
  </si>
  <si>
    <t xml:space="preserve">Ablakvizező huzat 35 cm </t>
  </si>
  <si>
    <t>Cirokseprű, ötvarrásos</t>
  </si>
  <si>
    <t>Gyökérkefe, kézi</t>
  </si>
  <si>
    <t>Hajháló, egészségügyi körgumis, fehér, 100 db/csomag</t>
  </si>
  <si>
    <t>Higiéniai steril csík (500 db/karton)</t>
  </si>
  <si>
    <t>Kötény, eldobható, 100 db/csomag</t>
  </si>
  <si>
    <t>Lapát gumi szegélyes</t>
  </si>
  <si>
    <t>EGYÉB</t>
  </si>
  <si>
    <t xml:space="preserve">Lapát, csikkező, szett </t>
  </si>
  <si>
    <t>Nyél, aluminium,140cm</t>
  </si>
  <si>
    <t>Nyél profi, menetes, vastag, 130 cm</t>
  </si>
  <si>
    <t>Partvisfej</t>
  </si>
  <si>
    <t>Pissoire rács, illatosított</t>
  </si>
  <si>
    <t>Pissoire rács, műanyag</t>
  </si>
  <si>
    <t>PAPíRÁRU</t>
  </si>
  <si>
    <t>HULLADÉKZSÁK</t>
  </si>
  <si>
    <t>TAKARíTÓESZKÖZ</t>
  </si>
  <si>
    <t>CLEANECO KFT. CÍM: 1044 Budapest, Megyeri út 51. ADÓSZÁM: 23364488-2-41 FOLYÓSZÁMLA SZÁM: OTPBANK 11714006-21090673-00000000 TEL.: 0630/231 20 71</t>
  </si>
  <si>
    <t>Toalettpapír 13cm, 3rtg., hófehér(50m/tek.)</t>
  </si>
  <si>
    <t>Hengeres kéztörlő system, M1, 1rtg.   6tek./csom., sárga(180m)</t>
  </si>
  <si>
    <t>Hengeres kéztörlő system, M2, 2rtg. 6tek./csom., piros (160m)</t>
  </si>
  <si>
    <t>100lap/cs</t>
  </si>
  <si>
    <t>Intim higiéniai fólia tasak</t>
  </si>
  <si>
    <t>30db/cs</t>
  </si>
  <si>
    <t>48cs/doboz</t>
  </si>
  <si>
    <t>IH30</t>
  </si>
  <si>
    <t>Mikroszálas törlőkendő 40*40 cm, kék,sárga, piros, zöld</t>
  </si>
  <si>
    <t>SZALVÉTÁK</t>
  </si>
  <si>
    <t>Toalettpapír 13cm, 2rtg., hófehér(50m/tek.)</t>
  </si>
  <si>
    <t>Gumikesztyű, púdermentes, nitril, fekete, 100 db/doboz, S, prémium</t>
  </si>
  <si>
    <t>Gumikesztyű, púdermentes, nitril, fekete, 100 db/doboz, M, prémium</t>
  </si>
  <si>
    <t>Gumikesztyű, púdermentes, nitril, fekete, 100 db/doboz, L, prémium</t>
  </si>
  <si>
    <t>Gumikesztyű, púdermentes, nitril, fekete, 100 db/doboz, XL, prémium</t>
  </si>
  <si>
    <t>Általános felületfertőtlenítő munkaoldat</t>
  </si>
  <si>
    <t>Általános felületfertőtlenítő - felmosószer</t>
  </si>
  <si>
    <t>Toalettpapír 13cm, 3rtg., hófehér(30m/tek.), 8tek/cs,7cs/#</t>
  </si>
  <si>
    <t>8tek/cs</t>
  </si>
  <si>
    <t>Kézi mosogatószer koncentrátum</t>
  </si>
  <si>
    <t>*a szála végösszege nem mínősül hivatalos ajánlattételnek</t>
  </si>
  <si>
    <t>*SZÁMLA VÉGÖSSZEGE:</t>
  </si>
  <si>
    <t>verziószám:1808v1</t>
  </si>
  <si>
    <t>Organikus - általános tisztítószer koncentrátum_narancs</t>
  </si>
  <si>
    <t>Organikus - általános tisztítószer koncentrátum_green tea</t>
  </si>
  <si>
    <t>Herbal</t>
  </si>
  <si>
    <t>Citurs rinse</t>
  </si>
  <si>
    <t>Gépi pohár-és tányérmosogató koncentrátum_kemény vízhez</t>
  </si>
  <si>
    <t>CIKKSZÁM</t>
  </si>
  <si>
    <t>Baby felületfertőtlenítő</t>
  </si>
  <si>
    <t>HT.BF.05</t>
  </si>
  <si>
    <t>HT.BF.1</t>
  </si>
  <si>
    <t>Baby organikus felmosószer</t>
  </si>
  <si>
    <t>HT.BYOFM.1</t>
  </si>
  <si>
    <t>Baby organikus felülettisztító</t>
  </si>
  <si>
    <t>Bio Food safe cleaner</t>
  </si>
  <si>
    <t>HT.FSC.05</t>
  </si>
  <si>
    <t>Zero - illatmentes</t>
  </si>
  <si>
    <t>HT.ÖAL.1</t>
  </si>
  <si>
    <t>HT.ÖBY.1</t>
  </si>
  <si>
    <t>HT.ÖZE.1</t>
  </si>
  <si>
    <t>0,25L</t>
  </si>
  <si>
    <t>Folyékony szappan fertőtlenítő</t>
  </si>
  <si>
    <t>Fürdőszobai és konyhai tisztítószer</t>
  </si>
  <si>
    <t>Kézi mosogatószer</t>
  </si>
  <si>
    <t>narancsolaj</t>
  </si>
  <si>
    <t xml:space="preserve">green tea </t>
  </si>
  <si>
    <t>Organikus felmosószer narancsolajjal</t>
  </si>
  <si>
    <t>Organikus kézi mosogatószer - repce kivonattal</t>
  </si>
  <si>
    <t>Tibolina kézkrém</t>
  </si>
  <si>
    <t>50gr</t>
  </si>
  <si>
    <t>100gr</t>
  </si>
  <si>
    <t>250gr</t>
  </si>
  <si>
    <t>tégelyes</t>
  </si>
  <si>
    <t>tubusos</t>
  </si>
  <si>
    <t>Üvegtisztító</t>
  </si>
  <si>
    <t>Viaszos padlótisztító</t>
  </si>
  <si>
    <t>black and white - pumpás</t>
  </si>
  <si>
    <t>Toalettpapír 19cm, 2rtg., hófehér</t>
  </si>
  <si>
    <t>Toalettpapír 24cm, 2rtg., fehér</t>
  </si>
  <si>
    <t xml:space="preserve">Hajtogatott éttermi szalvéta adagolóba 1rtg. 100%cell. </t>
  </si>
  <si>
    <t>250lap/19csom</t>
  </si>
  <si>
    <t xml:space="preserve">Hajtogatott éttermi szalvéta adagolóba 2rtg. 100%cell. </t>
  </si>
  <si>
    <t>00121A</t>
  </si>
  <si>
    <t>40*160lap</t>
  </si>
  <si>
    <t>H2R</t>
  </si>
  <si>
    <t xml:space="preserve"> 20csom/karton</t>
  </si>
  <si>
    <t xml:space="preserve"> 40cs/karton</t>
  </si>
  <si>
    <t>Harmony szalvéta adagolóba 2rtg.,100% cell., 200lap/csom.</t>
  </si>
  <si>
    <t>szalvéta adagolóba</t>
  </si>
  <si>
    <t>RÉTEG</t>
  </si>
  <si>
    <t>SZíN</t>
  </si>
  <si>
    <t>hófehér</t>
  </si>
  <si>
    <t>fehér</t>
  </si>
  <si>
    <t>natúr</t>
  </si>
  <si>
    <t>fehér,kék</t>
  </si>
  <si>
    <t>zöld</t>
  </si>
  <si>
    <t>Hajtogatott kéztörlő 1rtg, zöld</t>
  </si>
  <si>
    <t>több szín</t>
  </si>
  <si>
    <t>eco natural</t>
  </si>
  <si>
    <t>Koktél szalvéta 2rtg., fehér, 25*25 - Lucart EcoNatural</t>
  </si>
  <si>
    <t xml:space="preserve">Hajtogatott szalvéta adagolóba, 2rtg 24x16cm, 150db/cs - Lucart EcoNatural (E2R) </t>
  </si>
  <si>
    <t>Éttermi szalvéta 2rtg., 33*33, 1/4 -  Lucart EcoNatural</t>
  </si>
  <si>
    <t>1900lap/#</t>
  </si>
  <si>
    <t>1350lap/#</t>
  </si>
  <si>
    <t>Pénztárgépszalag hőpapíros (80*80mm), 5roll/cs</t>
  </si>
  <si>
    <t>ZUP01751</t>
  </si>
  <si>
    <t>ZUP01807</t>
  </si>
  <si>
    <t>ZUP01752</t>
  </si>
  <si>
    <t>Pénztárgépszalag hőpapíros (57*50mm)</t>
  </si>
  <si>
    <t>Pénztárgépszalag hőpapíros (57*40mm)</t>
  </si>
  <si>
    <t>Pénztárgépszalag hőpapíros (57*30mm), 10roll/csom.</t>
  </si>
  <si>
    <t>PÉNZTÁRGÉPSZALAGOK</t>
  </si>
  <si>
    <t>PÉNZTÁRGÉPSZALAG</t>
  </si>
  <si>
    <t>Toalettpapír 13cm, 2rtg., hófehér 10db/cs</t>
  </si>
  <si>
    <t>6cs/#</t>
  </si>
  <si>
    <t>Éttermi szalvéta 2rtg., 33*33, fehér 1/8, 90lap/cs</t>
  </si>
  <si>
    <t>Éttermi szalvéta 2rtg., 33*33, fehér 1/4 250lap/cs</t>
  </si>
  <si>
    <t>720lap/#</t>
  </si>
  <si>
    <t>9cs/#</t>
  </si>
  <si>
    <t>400lap/cs</t>
  </si>
  <si>
    <t>Éttermi szalvéta 2rtg., 40*40, 1/8 -  HORECA</t>
  </si>
  <si>
    <t>ZUP01769</t>
  </si>
  <si>
    <t>1000lap/#</t>
  </si>
  <si>
    <t>15csom./karton</t>
  </si>
  <si>
    <t>Hajtogatott éttermi szalvéta adagolób M2/H3, 2rtg., 100%cell., 140lap/csom. - Katrin</t>
  </si>
  <si>
    <t>ZUP01753</t>
  </si>
  <si>
    <t>Bonus mosogatószivacs, karcmentes, 2db</t>
  </si>
  <si>
    <t>Bonus mosogatószivacs, karcmentes,1db</t>
  </si>
  <si>
    <t>Bonus Felmosóvödör 18L, ovális+csavaró kosár</t>
  </si>
  <si>
    <t>Mop lapos, pamut 40 cm , zsebes füles</t>
  </si>
  <si>
    <t>Mop lapos, pamut 50 cm , zsebes füles</t>
  </si>
  <si>
    <t>NZE046WP</t>
  </si>
  <si>
    <t>Bonus felmosófej, Soft Mop, viszkóz mop, 160g</t>
  </si>
  <si>
    <t>ZUP01750</t>
  </si>
  <si>
    <t>ZUP01882</t>
  </si>
  <si>
    <t>Bonus felmosófej, CottonMop XL</t>
  </si>
  <si>
    <t>Vegyszerálló gumikesztyű zöld, S-XL</t>
  </si>
  <si>
    <t>Ablakvizező fej 35 cm, műanyag</t>
  </si>
  <si>
    <t>CPA246</t>
  </si>
  <si>
    <t>Pissoire kő 1 kg több illat</t>
  </si>
  <si>
    <t>IP.OFN.5</t>
  </si>
  <si>
    <t>IP.OFN1</t>
  </si>
  <si>
    <t>HT.OFG.1</t>
  </si>
  <si>
    <t>IP.ÜV.1</t>
  </si>
  <si>
    <t>IP.ÜV.5</t>
  </si>
  <si>
    <t>IP.SZAN.5</t>
  </si>
  <si>
    <t>IP.SZAN.1</t>
  </si>
  <si>
    <t>IP.VIZ.5</t>
  </si>
  <si>
    <t>IP.VIZ.1</t>
  </si>
  <si>
    <t>IP.BFS.5</t>
  </si>
  <si>
    <t>IP.ÖKC.1</t>
  </si>
  <si>
    <t>IP.ÖKH.1</t>
  </si>
  <si>
    <t>IP.BUT.5</t>
  </si>
  <si>
    <t>IP.BUT.1</t>
  </si>
  <si>
    <t>IP.ZSO.5</t>
  </si>
  <si>
    <t>IP.ZSO.1</t>
  </si>
  <si>
    <t>IP.STER.5</t>
  </si>
  <si>
    <t>IP.STER.1</t>
  </si>
  <si>
    <t>IP.LEF.5</t>
  </si>
  <si>
    <t>IP.LEF.1</t>
  </si>
  <si>
    <t>IP.FSZ.5</t>
  </si>
  <si>
    <t>IP.HAB.5</t>
  </si>
  <si>
    <t>IP.KM.5</t>
  </si>
  <si>
    <t>IP.KM.1</t>
  </si>
  <si>
    <t>IP.KFM.5</t>
  </si>
  <si>
    <t>IP.KFM.1</t>
  </si>
  <si>
    <t>IP.AFFM.5</t>
  </si>
  <si>
    <t>IP.AFF.5</t>
  </si>
  <si>
    <t>IP.AFF.1</t>
  </si>
  <si>
    <t>IP.FFSZ.5</t>
  </si>
  <si>
    <t>IP.LUG.5</t>
  </si>
  <si>
    <t>IP.GRI.5</t>
  </si>
  <si>
    <t>IP.GRI.1</t>
  </si>
  <si>
    <t>IP.GRE.5</t>
  </si>
  <si>
    <t>IP.GRE.1</t>
  </si>
  <si>
    <t>IP.GM.10</t>
  </si>
  <si>
    <t>IP.GÖ.5</t>
  </si>
  <si>
    <t>IP.GMK.10</t>
  </si>
  <si>
    <t>HT.ÁFF.05</t>
  </si>
  <si>
    <t>HT.ÁFF.1</t>
  </si>
  <si>
    <t>HT.BYOFT.05</t>
  </si>
  <si>
    <t>HT.BYOFT.1</t>
  </si>
  <si>
    <t>HT.FSZ.025</t>
  </si>
  <si>
    <t>HT.FSZ.05</t>
  </si>
  <si>
    <t>HT.FSZ.1</t>
  </si>
  <si>
    <t>HT.FFSZ.05</t>
  </si>
  <si>
    <t>HT.FFSZ.025</t>
  </si>
  <si>
    <t xml:space="preserve">HT.FFSZ.1 </t>
  </si>
  <si>
    <t>HT.SZAN.05</t>
  </si>
  <si>
    <t>HT.SZAN.1</t>
  </si>
  <si>
    <t>HT.KM.1</t>
  </si>
  <si>
    <t>HT.MG.45</t>
  </si>
  <si>
    <t>HT.MG.15</t>
  </si>
  <si>
    <t>HT.OFN.1</t>
  </si>
  <si>
    <t>HT.TIB.50</t>
  </si>
  <si>
    <t>HT.TIB.100</t>
  </si>
  <si>
    <t>HT.TIB.250</t>
  </si>
  <si>
    <t>HT.TIBBW.250</t>
  </si>
  <si>
    <t>HT.ÜV.05</t>
  </si>
  <si>
    <t>HT.ÜV.1</t>
  </si>
  <si>
    <t>HT.VIA.1</t>
  </si>
  <si>
    <t>HT.VIZ.05</t>
  </si>
  <si>
    <t>HT.VIZ.1</t>
  </si>
  <si>
    <t>HZS160L30M</t>
  </si>
  <si>
    <t>HZS190L30M</t>
  </si>
  <si>
    <t>HZS220L30M</t>
  </si>
  <si>
    <t>HZS280L30M</t>
  </si>
  <si>
    <t>NG/09</t>
  </si>
  <si>
    <t>N231021/S</t>
  </si>
  <si>
    <t>N231021/L</t>
  </si>
  <si>
    <t>N231021/M</t>
  </si>
  <si>
    <t>N231021/XL</t>
  </si>
  <si>
    <t>ZUP01721111</t>
  </si>
  <si>
    <t>ZUP01924</t>
  </si>
  <si>
    <t>ZUP01731</t>
  </si>
  <si>
    <t>CU27260</t>
  </si>
  <si>
    <t>VIL100554</t>
  </si>
  <si>
    <t>VIL120119</t>
  </si>
  <si>
    <t>VIL142352</t>
  </si>
  <si>
    <t>VIL100201</t>
  </si>
  <si>
    <t>VIL100253</t>
  </si>
  <si>
    <t>VIL123114</t>
  </si>
  <si>
    <t>NZE047WP</t>
  </si>
  <si>
    <t>MY042WP</t>
  </si>
  <si>
    <t>CLE929</t>
  </si>
  <si>
    <t>x_NT183</t>
  </si>
  <si>
    <t>PCP516</t>
  </si>
  <si>
    <t>CPY248</t>
  </si>
  <si>
    <t>1700-262</t>
  </si>
  <si>
    <t>1665-012x</t>
  </si>
  <si>
    <t>XH000200</t>
  </si>
  <si>
    <t>I2013183</t>
  </si>
  <si>
    <t>1700-270</t>
  </si>
  <si>
    <t>1700-265</t>
  </si>
  <si>
    <t>1523-009</t>
  </si>
  <si>
    <t>1664-085</t>
  </si>
  <si>
    <t>PISZSHAP</t>
  </si>
  <si>
    <t>I2110800</t>
  </si>
  <si>
    <t>2498/12105</t>
  </si>
  <si>
    <t>HTTPP</t>
  </si>
  <si>
    <t>HTTPP2RTG</t>
  </si>
  <si>
    <t xml:space="preserve"> </t>
  </si>
  <si>
    <t>Hengeres kéztörlők 13cm, 2rtg., fehér</t>
  </si>
  <si>
    <t>00161A</t>
  </si>
  <si>
    <t>00231A</t>
  </si>
  <si>
    <t>Hulladékgyűjtő zsák - 35*35 - 10 liter(fehér)</t>
  </si>
  <si>
    <t>10zsák/roll</t>
  </si>
  <si>
    <t>IP.AFFM.1</t>
  </si>
  <si>
    <t>IP.AFFM.05</t>
  </si>
  <si>
    <t>IP.MOS.3</t>
  </si>
  <si>
    <t>HT.OKM.05</t>
  </si>
  <si>
    <t>HT.OKM.025</t>
  </si>
  <si>
    <t>IP.BFS.05</t>
  </si>
  <si>
    <t>2511/12100</t>
  </si>
  <si>
    <t>460102</t>
  </si>
  <si>
    <t>460201</t>
  </si>
  <si>
    <t>2658</t>
  </si>
  <si>
    <t>2603/43325</t>
  </si>
  <si>
    <t>3389/43320</t>
  </si>
  <si>
    <t>KT0</t>
  </si>
  <si>
    <t>KT0/WE305260</t>
  </si>
  <si>
    <t>TP4</t>
  </si>
  <si>
    <t>TP3</t>
  </si>
  <si>
    <t>TP2</t>
  </si>
  <si>
    <t>TP1</t>
  </si>
  <si>
    <t>KT4</t>
  </si>
  <si>
    <t>KT3</t>
  </si>
  <si>
    <t>KT2</t>
  </si>
  <si>
    <t>KT1</t>
  </si>
  <si>
    <t>Z4</t>
  </si>
  <si>
    <t>Z2</t>
  </si>
  <si>
    <t>Z1</t>
  </si>
  <si>
    <t>Z1z</t>
  </si>
  <si>
    <t>egyéni</t>
  </si>
  <si>
    <t>1391SP</t>
  </si>
  <si>
    <t>Éttermi szalvéta 1rtg., 17*17, fehér 600lap/cs, 16cs/#</t>
  </si>
  <si>
    <t>600lap/cs</t>
  </si>
  <si>
    <t>Kozmetikai kendő 2rtg., fehér 100lap/dob., 35dob/#</t>
  </si>
  <si>
    <t>ZUP01741</t>
  </si>
  <si>
    <t>HZS10L</t>
  </si>
  <si>
    <t>HZS30L13M</t>
  </si>
  <si>
    <t>HZS65L18M</t>
  </si>
  <si>
    <t>HZS110L25M</t>
  </si>
  <si>
    <t>HZS135L23M</t>
  </si>
  <si>
    <t>HZS135L23MFEH</t>
  </si>
  <si>
    <t>HZS135L50M</t>
  </si>
  <si>
    <t>HZS160LER</t>
  </si>
  <si>
    <t>VIl145841</t>
  </si>
  <si>
    <t>1700-158</t>
  </si>
  <si>
    <t>ALS285</t>
  </si>
  <si>
    <t xml:space="preserve">Toalettpapír 19cm, 2rtg., fehér </t>
  </si>
  <si>
    <t>EV.Szívószál 8mm 24cm vegyes színes 500 db/csomag, 16csom./karton</t>
  </si>
  <si>
    <t>ES252100B</t>
  </si>
  <si>
    <t>fekete</t>
  </si>
  <si>
    <t>500 db/csomag</t>
  </si>
  <si>
    <t>EV.Szívószál, Bio, LEBOMLÓ, 6,5 mm, 23 cm, 500 db/csomag, 7 csom/krt.</t>
  </si>
  <si>
    <t>ES2514002</t>
  </si>
  <si>
    <t>színes</t>
  </si>
  <si>
    <t>EV.Szívószál, fekete, jumbo, 8 mm, 24 cm, 500 db/csomag, 16 csom/krt.</t>
  </si>
  <si>
    <t>ES251400</t>
  </si>
  <si>
    <t>ELVITELES, EGYSZER HASZNÁLATOS TERMÉKEK</t>
  </si>
  <si>
    <t>ELVITELES, EGYSZER HASZ.ESZKÖZÖK</t>
  </si>
  <si>
    <t>Wc gél</t>
  </si>
  <si>
    <t>IP.WCG.1</t>
  </si>
  <si>
    <t>IP.WCG.5</t>
  </si>
  <si>
    <t xml:space="preserve">MEGRENDELŐ NEVE : </t>
  </si>
  <si>
    <t>IP.OFG.5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</si>
</sst>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_F_t"/>
    <numFmt numFmtId="165" formatCode="#,##0\ &quot;Ft&quot;"/>
    <numFmt numFmtId="166" formatCode="[$-40E]yyyy/\ mmmm\ d\.;@"/>
    <numFmt numFmtId="167" formatCode="#,##0.00\ &quot;Ft&quot;"/>
    <numFmt numFmtId="168" formatCode="#,##0.0\ &quot;Ft&quot;"/>
  </numFmts>
  <fonts count="60" x14ac:knownFonts="1">
    <font>
      <sz val="10"/>
      <name val="Arial"/>
    </font>
    <font>
      <sz val="8"/>
      <name val="Arial"/>
      <family val="2"/>
      <charset val="238"/>
    </font>
    <font>
      <b/>
      <sz val="8"/>
      <color indexed="17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0"/>
      <color indexed="23"/>
      <name val="Arial"/>
      <family val="2"/>
      <charset val="238"/>
    </font>
    <font>
      <b/>
      <sz val="11"/>
      <color indexed="23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color indexed="17"/>
      <name val="Arial"/>
      <family val="2"/>
    </font>
    <font>
      <b/>
      <sz val="12"/>
      <color indexed="23"/>
      <name val="Arial"/>
      <family val="2"/>
    </font>
    <font>
      <b/>
      <sz val="10"/>
      <color indexed="17"/>
      <name val="Arial"/>
      <family val="2"/>
    </font>
    <font>
      <b/>
      <sz val="12"/>
      <color indexed="23"/>
      <name val="Arial"/>
      <family val="2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color indexed="23"/>
      <name val="Arial"/>
      <family val="2"/>
      <charset val="238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  <charset val="238"/>
    </font>
    <font>
      <sz val="18"/>
      <name val="Arial"/>
      <family val="2"/>
      <charset val="238"/>
    </font>
    <font>
      <sz val="10"/>
      <name val="Arial CE"/>
    </font>
    <font>
      <b/>
      <sz val="10"/>
      <color indexed="9"/>
      <name val="Arial"/>
      <family val="2"/>
      <charset val="238"/>
    </font>
    <font>
      <b/>
      <sz val="18"/>
      <color indexed="9"/>
      <name val="Arial"/>
      <family val="2"/>
      <charset val="238"/>
    </font>
    <font>
      <b/>
      <sz val="18"/>
      <color indexed="23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indexed="23"/>
      <name val="Arial"/>
      <family val="2"/>
    </font>
    <font>
      <b/>
      <i/>
      <sz val="12"/>
      <color indexed="23"/>
      <name val="Arial"/>
      <family val="2"/>
      <charset val="238"/>
    </font>
    <font>
      <b/>
      <u/>
      <sz val="12"/>
      <color indexed="23"/>
      <name val="Arial"/>
      <family val="2"/>
      <charset val="238"/>
    </font>
    <font>
      <b/>
      <u/>
      <sz val="12"/>
      <color indexed="23"/>
      <name val="Arial"/>
      <family val="2"/>
    </font>
    <font>
      <u/>
      <sz val="10"/>
      <name val="Arial"/>
      <family val="2"/>
    </font>
    <font>
      <sz val="10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</font>
    <font>
      <b/>
      <sz val="14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  <charset val="238"/>
    </font>
    <font>
      <b/>
      <sz val="10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u/>
      <sz val="12"/>
      <color theme="0" tint="-0.499984740745262"/>
      <name val="Arial"/>
      <family val="2"/>
    </font>
    <font>
      <b/>
      <u/>
      <sz val="11"/>
      <color theme="0"/>
      <name val="Arial"/>
      <family val="2"/>
    </font>
    <font>
      <b/>
      <sz val="20"/>
      <color theme="1" tint="0.499984740745262"/>
      <name val="Calibri"/>
      <family val="2"/>
      <charset val="238"/>
    </font>
    <font>
      <b/>
      <sz val="18"/>
      <color theme="0" tint="-0.499984740745262"/>
      <name val="Arial"/>
      <family val="2"/>
      <charset val="238"/>
    </font>
    <font>
      <sz val="18"/>
      <color theme="0" tint="-0.499984740745262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26"/>
      <color theme="1" tint="0.499984740745262"/>
      <name val="Calibri"/>
      <family val="2"/>
      <charset val="238"/>
    </font>
    <font>
      <b/>
      <sz val="10"/>
      <color indexed="23"/>
      <name val="Arial"/>
      <family val="2"/>
    </font>
    <font>
      <sz val="10"/>
      <name val="Arial"/>
      <family val="2"/>
    </font>
    <font>
      <sz val="8"/>
      <color rgb="FF000000"/>
      <name val="Tahoma"/>
    </font>
    <font>
      <b/>
      <sz val="14"/>
      <color indexed="2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4">
    <xf numFmtId="0" fontId="0" fillId="0" borderId="0"/>
    <xf numFmtId="0" fontId="2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377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2" borderId="2" xfId="0" applyFill="1" applyBorder="1" applyAlignment="1"/>
    <xf numFmtId="164" fontId="5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justify"/>
    </xf>
    <xf numFmtId="165" fontId="6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16" fillId="0" borderId="0" xfId="0" applyFont="1"/>
    <xf numFmtId="0" fontId="0" fillId="2" borderId="3" xfId="0" applyFill="1" applyBorder="1" applyAlignment="1"/>
    <xf numFmtId="0" fontId="12" fillId="2" borderId="4" xfId="0" applyFont="1" applyFill="1" applyBorder="1" applyAlignment="1">
      <alignment horizontal="center" vertical="center"/>
    </xf>
    <xf numFmtId="165" fontId="0" fillId="2" borderId="4" xfId="0" applyNumberFormat="1" applyFill="1" applyBorder="1" applyAlignment="1"/>
    <xf numFmtId="0" fontId="0" fillId="2" borderId="5" xfId="0" applyFill="1" applyBorder="1" applyAlignment="1"/>
    <xf numFmtId="0" fontId="19" fillId="0" borderId="0" xfId="0" applyFont="1"/>
    <xf numFmtId="165" fontId="13" fillId="2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166" fontId="15" fillId="0" borderId="0" xfId="0" applyNumberFormat="1" applyFont="1" applyFill="1" applyBorder="1" applyAlignment="1"/>
    <xf numFmtId="0" fontId="17" fillId="2" borderId="7" xfId="0" applyFont="1" applyFill="1" applyBorder="1" applyAlignment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0" fontId="10" fillId="0" borderId="0" xfId="2" applyFont="1" applyBorder="1" applyAlignment="1" applyProtection="1">
      <alignment horizontal="right" vertical="center"/>
    </xf>
    <xf numFmtId="0" fontId="10" fillId="0" borderId="0" xfId="2" applyFont="1" applyBorder="1" applyAlignment="1" applyProtection="1">
      <alignment vertical="center"/>
    </xf>
    <xf numFmtId="0" fontId="25" fillId="0" borderId="0" xfId="0" applyFont="1"/>
    <xf numFmtId="0" fontId="9" fillId="0" borderId="8" xfId="0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2" fillId="2" borderId="2" xfId="0" applyFont="1" applyFill="1" applyBorder="1" applyAlignment="1"/>
    <xf numFmtId="0" fontId="33" fillId="2" borderId="1" xfId="0" applyFont="1" applyFill="1" applyBorder="1" applyAlignment="1">
      <alignment vertical="justify"/>
    </xf>
    <xf numFmtId="0" fontId="33" fillId="2" borderId="9" xfId="0" applyFont="1" applyFill="1" applyBorder="1" applyAlignment="1">
      <alignment horizontal="left" vertical="justify"/>
    </xf>
    <xf numFmtId="165" fontId="34" fillId="0" borderId="8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/>
    <xf numFmtId="165" fontId="36" fillId="2" borderId="5" xfId="0" applyNumberFormat="1" applyFont="1" applyFill="1" applyBorder="1" applyAlignment="1"/>
    <xf numFmtId="165" fontId="34" fillId="0" borderId="1" xfId="0" applyNumberFormat="1" applyFont="1" applyFill="1" applyBorder="1" applyAlignment="1">
      <alignment horizontal="center" vertical="center"/>
    </xf>
    <xf numFmtId="165" fontId="34" fillId="2" borderId="1" xfId="0" applyNumberFormat="1" applyFont="1" applyFill="1" applyBorder="1" applyAlignment="1">
      <alignment horizontal="center" vertical="center"/>
    </xf>
    <xf numFmtId="165" fontId="37" fillId="2" borderId="1" xfId="0" applyNumberFormat="1" applyFont="1" applyFill="1" applyBorder="1" applyAlignment="1">
      <alignment horizontal="center" vertical="center"/>
    </xf>
    <xf numFmtId="165" fontId="34" fillId="2" borderId="10" xfId="0" applyNumberFormat="1" applyFont="1" applyFill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0" fontId="0" fillId="2" borderId="11" xfId="0" applyFill="1" applyBorder="1" applyAlignment="1"/>
    <xf numFmtId="0" fontId="35" fillId="2" borderId="11" xfId="0" applyFont="1" applyFill="1" applyBorder="1" applyAlignment="1"/>
    <xf numFmtId="165" fontId="36" fillId="2" borderId="11" xfId="0" applyNumberFormat="1" applyFont="1" applyFill="1" applyBorder="1" applyAlignment="1"/>
    <xf numFmtId="0" fontId="21" fillId="4" borderId="1" xfId="0" applyFon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165" fontId="39" fillId="2" borderId="1" xfId="0" applyNumberFormat="1" applyFont="1" applyFill="1" applyBorder="1" applyAlignment="1">
      <alignment horizontal="center" vertical="center"/>
    </xf>
    <xf numFmtId="0" fontId="40" fillId="5" borderId="7" xfId="0" applyFont="1" applyFill="1" applyBorder="1" applyAlignment="1" applyProtection="1">
      <alignment horizontal="center" vertical="center"/>
      <protection locked="0"/>
    </xf>
    <xf numFmtId="0" fontId="40" fillId="5" borderId="1" xfId="0" applyFont="1" applyFill="1" applyBorder="1" applyAlignment="1" applyProtection="1">
      <alignment horizontal="center" vertical="center"/>
      <protection locked="0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0" fontId="40" fillId="2" borderId="10" xfId="0" applyFont="1" applyFill="1" applyBorder="1" applyAlignment="1" applyProtection="1">
      <alignment horizontal="center" vertical="center"/>
      <protection locked="0"/>
    </xf>
    <xf numFmtId="0" fontId="41" fillId="2" borderId="6" xfId="0" applyFont="1" applyFill="1" applyBorder="1" applyAlignment="1">
      <alignment horizontal="center" vertical="center"/>
    </xf>
    <xf numFmtId="0" fontId="42" fillId="0" borderId="0" xfId="2" applyFont="1" applyBorder="1" applyAlignment="1" applyProtection="1">
      <alignment horizontal="center" vertical="center"/>
    </xf>
    <xf numFmtId="166" fontId="43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44" fillId="0" borderId="0" xfId="2" applyFont="1" applyBorder="1" applyAlignment="1" applyProtection="1">
      <alignment horizontal="center" vertical="center"/>
    </xf>
    <xf numFmtId="0" fontId="45" fillId="0" borderId="0" xfId="0" applyFont="1" applyFill="1" applyAlignment="1">
      <alignment horizontal="center"/>
    </xf>
    <xf numFmtId="165" fontId="5" fillId="0" borderId="12" xfId="0" applyNumberFormat="1" applyFont="1" applyFill="1" applyBorder="1" applyAlignment="1">
      <alignment horizontal="center" vertical="center"/>
    </xf>
    <xf numFmtId="0" fontId="0" fillId="2" borderId="0" xfId="0" applyFill="1" applyBorder="1" applyAlignment="1"/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 wrapText="1"/>
    </xf>
    <xf numFmtId="164" fontId="46" fillId="0" borderId="0" xfId="0" applyNumberFormat="1" applyFont="1" applyBorder="1" applyAlignment="1">
      <alignment vertical="center"/>
    </xf>
    <xf numFmtId="165" fontId="46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39" fillId="2" borderId="8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34" fillId="0" borderId="8" xfId="0" applyNumberFormat="1" applyFont="1" applyFill="1" applyBorder="1" applyAlignment="1">
      <alignment horizontal="center" vertical="center"/>
    </xf>
    <xf numFmtId="165" fontId="37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37" fillId="0" borderId="11" xfId="0" applyNumberFormat="1" applyFont="1" applyFill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65" fontId="10" fillId="0" borderId="0" xfId="2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/>
    </xf>
    <xf numFmtId="0" fontId="10" fillId="0" borderId="0" xfId="2" applyFont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8" fillId="6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31" fillId="2" borderId="15" xfId="0" applyFont="1" applyFill="1" applyBorder="1" applyAlignment="1"/>
    <xf numFmtId="0" fontId="31" fillId="2" borderId="16" xfId="0" applyFont="1" applyFill="1" applyBorder="1" applyAlignment="1"/>
    <xf numFmtId="0" fontId="47" fillId="2" borderId="16" xfId="0" applyFont="1" applyFill="1" applyBorder="1" applyAlignment="1"/>
    <xf numFmtId="165" fontId="48" fillId="2" borderId="16" xfId="0" applyNumberFormat="1" applyFont="1" applyFill="1" applyBorder="1" applyAlignment="1"/>
    <xf numFmtId="165" fontId="49" fillId="2" borderId="7" xfId="0" applyNumberFormat="1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/>
    </xf>
    <xf numFmtId="0" fontId="32" fillId="2" borderId="11" xfId="0" applyFont="1" applyFill="1" applyBorder="1" applyAlignment="1">
      <alignment horizontal="left"/>
    </xf>
    <xf numFmtId="0" fontId="32" fillId="2" borderId="12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 vertical="justify"/>
    </xf>
    <xf numFmtId="0" fontId="0" fillId="2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/>
    </xf>
    <xf numFmtId="1" fontId="37" fillId="0" borderId="8" xfId="0" applyNumberFormat="1" applyFont="1" applyFill="1" applyBorder="1" applyAlignment="1">
      <alignment horizontal="center" vertical="center"/>
    </xf>
    <xf numFmtId="1" fontId="37" fillId="0" borderId="11" xfId="0" applyNumberFormat="1" applyFont="1" applyFill="1" applyBorder="1" applyAlignment="1">
      <alignment horizontal="center" vertical="center"/>
    </xf>
    <xf numFmtId="168" fontId="6" fillId="0" borderId="8" xfId="0" applyNumberFormat="1" applyFont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23" fillId="7" borderId="17" xfId="0" applyFont="1" applyFill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37" fillId="0" borderId="8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0" fontId="23" fillId="7" borderId="17" xfId="0" applyFont="1" applyFill="1" applyBorder="1" applyAlignment="1">
      <alignment vertical="center"/>
    </xf>
    <xf numFmtId="0" fontId="23" fillId="7" borderId="18" xfId="0" applyFont="1" applyFill="1" applyBorder="1" applyAlignment="1">
      <alignment vertical="center"/>
    </xf>
    <xf numFmtId="165" fontId="46" fillId="0" borderId="14" xfId="0" applyNumberFormat="1" applyFont="1" applyBorder="1" applyAlignment="1">
      <alignment horizontal="center" vertical="center"/>
    </xf>
    <xf numFmtId="165" fontId="37" fillId="0" borderId="8" xfId="0" applyNumberFormat="1" applyFont="1" applyFill="1" applyBorder="1" applyAlignment="1">
      <alignment horizontal="center" vertical="center"/>
    </xf>
    <xf numFmtId="165" fontId="37" fillId="0" borderId="7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34" fillId="0" borderId="8" xfId="0" applyNumberFormat="1" applyFont="1" applyFill="1" applyBorder="1" applyAlignment="1">
      <alignment horizontal="center" vertical="center"/>
    </xf>
    <xf numFmtId="165" fontId="34" fillId="0" borderId="7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/>
    </xf>
    <xf numFmtId="0" fontId="30" fillId="0" borderId="5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28" fillId="6" borderId="8" xfId="0" applyFont="1" applyFill="1" applyBorder="1" applyAlignment="1" applyProtection="1">
      <alignment horizontal="center" vertical="center"/>
    </xf>
    <xf numFmtId="165" fontId="6" fillId="0" borderId="8" xfId="0" applyNumberFormat="1" applyFont="1" applyBorder="1" applyAlignment="1" applyProtection="1">
      <alignment horizontal="center" vertical="center"/>
    </xf>
    <xf numFmtId="165" fontId="34" fillId="0" borderId="8" xfId="0" applyNumberFormat="1" applyFont="1" applyFill="1" applyBorder="1" applyAlignment="1" applyProtection="1">
      <alignment horizontal="center" vertical="center"/>
    </xf>
    <xf numFmtId="165" fontId="37" fillId="0" borderId="8" xfId="0" applyNumberFormat="1" applyFont="1" applyFill="1" applyBorder="1" applyAlignment="1" applyProtection="1">
      <alignment horizontal="center" vertical="center"/>
    </xf>
    <xf numFmtId="165" fontId="39" fillId="2" borderId="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vertical="center" wrapText="1"/>
    </xf>
    <xf numFmtId="0" fontId="24" fillId="0" borderId="0" xfId="0" applyFont="1" applyBorder="1"/>
    <xf numFmtId="165" fontId="37" fillId="0" borderId="8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/>
    <xf numFmtId="168" fontId="37" fillId="0" borderId="8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35" fillId="2" borderId="5" xfId="0" applyFont="1" applyFill="1" applyBorder="1" applyAlignment="1" applyProtection="1"/>
    <xf numFmtId="165" fontId="36" fillId="2" borderId="5" xfId="0" applyNumberFormat="1" applyFont="1" applyFill="1" applyBorder="1" applyAlignment="1" applyProtection="1"/>
    <xf numFmtId="165" fontId="36" fillId="2" borderId="5" xfId="0" applyNumberFormat="1" applyFon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11" fillId="0" borderId="8" xfId="0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5" fillId="7" borderId="17" xfId="0" applyFont="1" applyFill="1" applyBorder="1" applyAlignment="1">
      <alignment vertical="center"/>
    </xf>
    <xf numFmtId="0" fontId="6" fillId="7" borderId="17" xfId="0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0" fontId="40" fillId="5" borderId="8" xfId="0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37" fillId="0" borderId="8" xfId="0" applyNumberFormat="1" applyFont="1" applyFill="1" applyBorder="1" applyAlignment="1">
      <alignment horizontal="center" vertical="center"/>
    </xf>
    <xf numFmtId="165" fontId="37" fillId="0" borderId="7" xfId="0" applyNumberFormat="1" applyFont="1" applyFill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34" fillId="0" borderId="7" xfId="0" applyNumberFormat="1" applyFont="1" applyFill="1" applyBorder="1" applyAlignment="1">
      <alignment horizontal="center" vertical="center"/>
    </xf>
    <xf numFmtId="165" fontId="37" fillId="0" borderId="8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0" fontId="40" fillId="5" borderId="7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0" fontId="40" fillId="5" borderId="1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</xf>
    <xf numFmtId="0" fontId="40" fillId="5" borderId="10" xfId="0" applyFont="1" applyFill="1" applyBorder="1" applyAlignment="1" applyProtection="1">
      <alignment horizontal="center" vertical="center"/>
      <protection locked="0"/>
    </xf>
    <xf numFmtId="168" fontId="21" fillId="4" borderId="1" xfId="0" applyNumberFormat="1" applyFont="1" applyFill="1" applyBorder="1" applyAlignment="1">
      <alignment horizontal="center" vertical="center"/>
    </xf>
    <xf numFmtId="168" fontId="36" fillId="2" borderId="5" xfId="0" applyNumberFormat="1" applyFont="1" applyFill="1" applyBorder="1" applyAlignment="1"/>
    <xf numFmtId="168" fontId="34" fillId="0" borderId="7" xfId="0" applyNumberFormat="1" applyFont="1" applyFill="1" applyBorder="1" applyAlignment="1">
      <alignment horizontal="center" vertical="center"/>
    </xf>
    <xf numFmtId="168" fontId="37" fillId="0" borderId="11" xfId="0" applyNumberFormat="1" applyFont="1" applyFill="1" applyBorder="1" applyAlignment="1">
      <alignment horizontal="center" vertical="center"/>
    </xf>
    <xf numFmtId="168" fontId="36" fillId="2" borderId="5" xfId="0" applyNumberFormat="1" applyFont="1" applyFill="1" applyBorder="1" applyAlignment="1" applyProtection="1"/>
    <xf numFmtId="168" fontId="37" fillId="0" borderId="11" xfId="0" applyNumberFormat="1" applyFont="1" applyFill="1" applyBorder="1" applyAlignment="1" applyProtection="1">
      <alignment horizontal="center" vertical="center"/>
    </xf>
    <xf numFmtId="168" fontId="36" fillId="2" borderId="11" xfId="0" applyNumberFormat="1" applyFont="1" applyFill="1" applyBorder="1" applyAlignment="1"/>
    <xf numFmtId="168" fontId="37" fillId="2" borderId="1" xfId="0" applyNumberFormat="1" applyFont="1" applyFill="1" applyBorder="1" applyAlignment="1">
      <alignment horizontal="center" vertical="center"/>
    </xf>
    <xf numFmtId="168" fontId="37" fillId="2" borderId="10" xfId="0" applyNumberFormat="1" applyFont="1" applyFill="1" applyBorder="1" applyAlignment="1">
      <alignment horizontal="center" vertical="center"/>
    </xf>
    <xf numFmtId="168" fontId="13" fillId="2" borderId="6" xfId="0" applyNumberFormat="1" applyFont="1" applyFill="1" applyBorder="1" applyAlignment="1">
      <alignment horizontal="center" vertical="center"/>
    </xf>
    <xf numFmtId="168" fontId="10" fillId="0" borderId="0" xfId="2" applyNumberFormat="1" applyFont="1" applyBorder="1" applyAlignment="1" applyProtection="1">
      <alignment horizontal="right" vertical="center"/>
    </xf>
    <xf numFmtId="168" fontId="2" fillId="0" borderId="0" xfId="2" applyNumberFormat="1" applyFont="1" applyBorder="1" applyAlignment="1" applyProtection="1">
      <alignment horizontal="center" vertical="center"/>
    </xf>
    <xf numFmtId="168" fontId="2" fillId="0" borderId="0" xfId="0" applyNumberFormat="1" applyFont="1" applyFill="1" applyBorder="1" applyAlignment="1"/>
    <xf numFmtId="168" fontId="0" fillId="0" borderId="0" xfId="0" applyNumberFormat="1" applyFill="1"/>
    <xf numFmtId="168" fontId="2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56" fillId="0" borderId="8" xfId="0" applyFont="1" applyFill="1" applyBorder="1" applyAlignment="1">
      <alignment horizontal="center" vertical="center"/>
    </xf>
    <xf numFmtId="0" fontId="57" fillId="2" borderId="5" xfId="0" applyFont="1" applyFill="1" applyBorder="1" applyAlignment="1"/>
    <xf numFmtId="0" fontId="57" fillId="2" borderId="11" xfId="0" applyFont="1" applyFill="1" applyBorder="1" applyAlignment="1"/>
    <xf numFmtId="0" fontId="56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165" fontId="46" fillId="0" borderId="14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37" fillId="0" borderId="8" xfId="0" applyNumberFormat="1" applyFont="1" applyFill="1" applyBorder="1" applyAlignment="1">
      <alignment horizontal="center" vertical="center"/>
    </xf>
    <xf numFmtId="0" fontId="51" fillId="9" borderId="31" xfId="0" applyFont="1" applyFill="1" applyBorder="1" applyAlignment="1">
      <alignment horizontal="center" vertical="center"/>
    </xf>
    <xf numFmtId="0" fontId="51" fillId="9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34" fillId="0" borderId="5" xfId="0" applyNumberFormat="1" applyFont="1" applyFill="1" applyBorder="1" applyAlignment="1">
      <alignment horizontal="center" vertical="center"/>
    </xf>
    <xf numFmtId="165" fontId="3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65" fontId="37" fillId="0" borderId="10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justify"/>
    </xf>
    <xf numFmtId="0" fontId="0" fillId="2" borderId="36" xfId="0" applyFill="1" applyBorder="1" applyAlignment="1">
      <alignment horizontal="center"/>
    </xf>
    <xf numFmtId="0" fontId="0" fillId="0" borderId="0" xfId="0" applyAlignment="1">
      <alignment horizontal="center"/>
    </xf>
    <xf numFmtId="0" fontId="51" fillId="9" borderId="32" xfId="0" applyFont="1" applyFill="1" applyBorder="1" applyAlignment="1">
      <alignment horizontal="center" vertical="center"/>
    </xf>
    <xf numFmtId="0" fontId="51" fillId="9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8" fillId="6" borderId="8" xfId="0" applyNumberFormat="1" applyFont="1" applyFill="1" applyBorder="1" applyAlignment="1" applyProtection="1">
      <alignment horizontal="center" vertical="center"/>
    </xf>
    <xf numFmtId="49" fontId="28" fillId="6" borderId="8" xfId="0" applyNumberFormat="1" applyFont="1" applyFill="1" applyBorder="1" applyAlignment="1">
      <alignment horizontal="center" vertical="center"/>
    </xf>
    <xf numFmtId="165" fontId="58" fillId="10" borderId="37" xfId="0" applyNumberFormat="1" applyFont="1" applyFill="1" applyBorder="1" applyAlignment="1">
      <alignment horizontal="right" vertical="center"/>
    </xf>
    <xf numFmtId="49" fontId="28" fillId="6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37" fillId="0" borderId="8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165" fontId="46" fillId="0" borderId="14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37" fillId="0" borderId="8" xfId="0" applyNumberFormat="1" applyFont="1" applyFill="1" applyBorder="1" applyAlignment="1">
      <alignment horizontal="center" vertical="center"/>
    </xf>
    <xf numFmtId="0" fontId="51" fillId="9" borderId="31" xfId="0" applyFont="1" applyFill="1" applyBorder="1" applyAlignment="1">
      <alignment horizontal="center" vertical="center"/>
    </xf>
    <xf numFmtId="0" fontId="51" fillId="9" borderId="28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165" fontId="6" fillId="0" borderId="8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32" fillId="2" borderId="13" xfId="0" applyFont="1" applyFill="1" applyBorder="1" applyAlignment="1">
      <alignment horizontal="left"/>
    </xf>
    <xf numFmtId="0" fontId="35" fillId="2" borderId="0" xfId="0" applyFont="1" applyFill="1" applyBorder="1" applyAlignment="1"/>
    <xf numFmtId="165" fontId="36" fillId="2" borderId="0" xfId="0" applyNumberFormat="1" applyFont="1" applyFill="1" applyBorder="1" applyAlignment="1"/>
    <xf numFmtId="165" fontId="39" fillId="2" borderId="10" xfId="0" applyNumberFormat="1" applyFont="1" applyFill="1" applyBorder="1" applyAlignment="1">
      <alignment horizontal="center" vertical="center"/>
    </xf>
    <xf numFmtId="165" fontId="39" fillId="2" borderId="13" xfId="0" applyNumberFormat="1" applyFont="1" applyFill="1" applyBorder="1" applyAlignment="1">
      <alignment horizontal="center" vertical="center"/>
    </xf>
    <xf numFmtId="0" fontId="57" fillId="2" borderId="0" xfId="0" applyFont="1" applyFill="1" applyBorder="1" applyAlignment="1"/>
    <xf numFmtId="0" fontId="9" fillId="0" borderId="10" xfId="0" applyFont="1" applyFill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34" fillId="0" borderId="10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5" fontId="46" fillId="0" borderId="14" xfId="0" applyNumberFormat="1" applyFont="1" applyBorder="1" applyAlignment="1">
      <alignment horizontal="center" vertical="center"/>
    </xf>
    <xf numFmtId="165" fontId="46" fillId="0" borderId="20" xfId="0" applyNumberFormat="1" applyFont="1" applyBorder="1" applyAlignment="1">
      <alignment horizontal="center" vertical="center"/>
    </xf>
    <xf numFmtId="165" fontId="46" fillId="0" borderId="21" xfId="0" applyNumberFormat="1" applyFont="1" applyBorder="1" applyAlignment="1">
      <alignment horizontal="center" vertical="center"/>
    </xf>
    <xf numFmtId="165" fontId="46" fillId="8" borderId="14" xfId="0" applyNumberFormat="1" applyFont="1" applyFill="1" applyBorder="1" applyAlignment="1">
      <alignment horizontal="center" vertical="center"/>
    </xf>
    <xf numFmtId="165" fontId="46" fillId="8" borderId="20" xfId="0" applyNumberFormat="1" applyFont="1" applyFill="1" applyBorder="1" applyAlignment="1">
      <alignment horizontal="center" vertical="center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0" fontId="40" fillId="5" borderId="7" xfId="0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34" fillId="0" borderId="7" xfId="0" applyNumberFormat="1" applyFont="1" applyFill="1" applyBorder="1" applyAlignment="1">
      <alignment horizontal="center" vertical="center"/>
    </xf>
    <xf numFmtId="165" fontId="37" fillId="0" borderId="8" xfId="0" applyNumberFormat="1" applyFont="1" applyFill="1" applyBorder="1" applyAlignment="1">
      <alignment horizontal="center" vertical="center"/>
    </xf>
    <xf numFmtId="165" fontId="37" fillId="0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right" vertical="center" wrapText="1"/>
    </xf>
    <xf numFmtId="0" fontId="30" fillId="0" borderId="5" xfId="0" applyFont="1" applyFill="1" applyBorder="1" applyAlignment="1">
      <alignment horizontal="right" vertical="center" wrapText="1"/>
    </xf>
    <xf numFmtId="0" fontId="51" fillId="3" borderId="25" xfId="0" applyFont="1" applyFill="1" applyBorder="1" applyAlignment="1">
      <alignment horizontal="center" vertical="center"/>
    </xf>
    <xf numFmtId="0" fontId="51" fillId="3" borderId="26" xfId="0" applyFont="1" applyFill="1" applyBorder="1" applyAlignment="1">
      <alignment horizontal="center" vertical="center"/>
    </xf>
    <xf numFmtId="0" fontId="51" fillId="3" borderId="27" xfId="0" applyFont="1" applyFill="1" applyBorder="1" applyAlignment="1">
      <alignment horizontal="center" vertical="center"/>
    </xf>
    <xf numFmtId="0" fontId="51" fillId="3" borderId="28" xfId="0" applyFont="1" applyFill="1" applyBorder="1" applyAlignment="1">
      <alignment horizontal="center" vertical="center"/>
    </xf>
    <xf numFmtId="165" fontId="51" fillId="3" borderId="24" xfId="0" applyNumberFormat="1" applyFont="1" applyFill="1" applyBorder="1" applyAlignment="1">
      <alignment vertical="center"/>
    </xf>
    <xf numFmtId="165" fontId="52" fillId="7" borderId="24" xfId="0" applyNumberFormat="1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165" fontId="22" fillId="5" borderId="24" xfId="0" applyNumberFormat="1" applyFont="1" applyFill="1" applyBorder="1" applyAlignment="1">
      <alignment horizontal="center" vertical="center"/>
    </xf>
    <xf numFmtId="0" fontId="53" fillId="5" borderId="24" xfId="0" applyFont="1" applyFill="1" applyBorder="1" applyAlignment="1">
      <alignment horizontal="center" vertical="center" wrapText="1"/>
    </xf>
    <xf numFmtId="165" fontId="52" fillId="7" borderId="29" xfId="0" applyNumberFormat="1" applyFont="1" applyFill="1" applyBorder="1" applyAlignment="1">
      <alignment horizontal="center" vertical="center"/>
    </xf>
    <xf numFmtId="165" fontId="52" fillId="7" borderId="30" xfId="0" applyNumberFormat="1" applyFont="1" applyFill="1" applyBorder="1" applyAlignment="1">
      <alignment horizontal="center" vertical="center"/>
    </xf>
    <xf numFmtId="0" fontId="51" fillId="9" borderId="27" xfId="0" applyFont="1" applyFill="1" applyBorder="1" applyAlignment="1">
      <alignment horizontal="center" vertical="center"/>
    </xf>
    <xf numFmtId="0" fontId="51" fillId="9" borderId="31" xfId="0" applyFont="1" applyFill="1" applyBorder="1" applyAlignment="1">
      <alignment horizontal="center" vertical="center"/>
    </xf>
    <xf numFmtId="0" fontId="51" fillId="9" borderId="28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165" fontId="52" fillId="3" borderId="24" xfId="0" applyNumberFormat="1" applyFont="1" applyFill="1" applyBorder="1" applyAlignment="1">
      <alignment horizontal="center" vertical="center"/>
    </xf>
    <xf numFmtId="0" fontId="59" fillId="7" borderId="23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/>
    </xf>
    <xf numFmtId="165" fontId="6" fillId="8" borderId="10" xfId="0" applyNumberFormat="1" applyFont="1" applyFill="1" applyBorder="1" applyAlignment="1">
      <alignment horizontal="center" vertical="center"/>
    </xf>
    <xf numFmtId="165" fontId="34" fillId="8" borderId="10" xfId="0" applyNumberFormat="1" applyFont="1" applyFill="1" applyBorder="1" applyAlignment="1">
      <alignment horizontal="center" vertical="center"/>
    </xf>
    <xf numFmtId="168" fontId="37" fillId="8" borderId="10" xfId="0" applyNumberFormat="1" applyFont="1" applyFill="1" applyBorder="1" applyAlignment="1">
      <alignment horizontal="center" vertical="center"/>
    </xf>
    <xf numFmtId="0" fontId="40" fillId="8" borderId="10" xfId="0" applyFont="1" applyFill="1" applyBorder="1" applyAlignment="1" applyProtection="1">
      <alignment horizontal="center" vertical="center"/>
      <protection locked="0"/>
    </xf>
    <xf numFmtId="165" fontId="5" fillId="8" borderId="13" xfId="0" applyNumberFormat="1" applyFont="1" applyFill="1" applyBorder="1" applyAlignment="1">
      <alignment horizontal="center" vertical="center"/>
    </xf>
    <xf numFmtId="165" fontId="5" fillId="8" borderId="0" xfId="0" applyNumberFormat="1" applyFont="1" applyFill="1" applyBorder="1" applyAlignment="1">
      <alignment horizontal="center" vertical="center"/>
    </xf>
    <xf numFmtId="0" fontId="0" fillId="8" borderId="0" xfId="0" applyFill="1" applyBorder="1"/>
    <xf numFmtId="0" fontId="0" fillId="8" borderId="0" xfId="0" applyFill="1"/>
  </cellXfs>
  <cellStyles count="4">
    <cellStyle name="Excel Built-in Normal" xfId="1"/>
    <cellStyle name="Hivatkozás" xfId="2" builtinId="8"/>
    <cellStyle name="Normál" xfId="0" builtinId="0"/>
    <cellStyle name="Normálna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1</xdr:row>
      <xdr:rowOff>190500</xdr:rowOff>
    </xdr:from>
    <xdr:to>
      <xdr:col>8</xdr:col>
      <xdr:colOff>2705100</xdr:colOff>
      <xdr:row>1</xdr:row>
      <xdr:rowOff>647700</xdr:rowOff>
    </xdr:to>
    <xdr:pic>
      <xdr:nvPicPr>
        <xdr:cNvPr id="13443" name="Kép 55">
          <a:extLst>
            <a:ext uri="{FF2B5EF4-FFF2-40B4-BE49-F238E27FC236}">
              <a16:creationId xmlns:a16="http://schemas.microsoft.com/office/drawing/2014/main" id="{00000000-0008-0000-0100-00008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3875" y="1000125"/>
          <a:ext cx="2133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</xdr:row>
      <xdr:rowOff>171450</xdr:rowOff>
    </xdr:from>
    <xdr:to>
      <xdr:col>3</xdr:col>
      <xdr:colOff>552451</xdr:colOff>
      <xdr:row>1</xdr:row>
      <xdr:rowOff>670771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81075"/>
          <a:ext cx="4200526" cy="499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171450</xdr:rowOff>
    </xdr:from>
    <xdr:to>
      <xdr:col>8</xdr:col>
      <xdr:colOff>2647950</xdr:colOff>
      <xdr:row>0</xdr:row>
      <xdr:rowOff>628650</xdr:rowOff>
    </xdr:to>
    <xdr:pic>
      <xdr:nvPicPr>
        <xdr:cNvPr id="12455" name="Kép 55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44025" y="171450"/>
          <a:ext cx="2133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0</xdr:row>
      <xdr:rowOff>190500</xdr:rowOff>
    </xdr:from>
    <xdr:to>
      <xdr:col>3</xdr:col>
      <xdr:colOff>504826</xdr:colOff>
      <xdr:row>0</xdr:row>
      <xdr:rowOff>689821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0"/>
          <a:ext cx="4200526" cy="499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0</xdr:row>
      <xdr:rowOff>200025</xdr:rowOff>
    </xdr:from>
    <xdr:to>
      <xdr:col>9</xdr:col>
      <xdr:colOff>2809875</xdr:colOff>
      <xdr:row>0</xdr:row>
      <xdr:rowOff>657225</xdr:rowOff>
    </xdr:to>
    <xdr:pic>
      <xdr:nvPicPr>
        <xdr:cNvPr id="14467" name="Kép 55">
          <a:extLst>
            <a:ext uri="{FF2B5EF4-FFF2-40B4-BE49-F238E27FC236}">
              <a16:creationId xmlns:a16="http://schemas.microsoft.com/office/drawing/2014/main" id="{00000000-0008-0000-0200-00008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3675" y="200025"/>
          <a:ext cx="2133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1</xdr:col>
      <xdr:colOff>180976</xdr:colOff>
      <xdr:row>0</xdr:row>
      <xdr:rowOff>670771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4200526" cy="499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0</xdr:col>
      <xdr:colOff>4419601</xdr:colOff>
      <xdr:row>0</xdr:row>
      <xdr:rowOff>680296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80975"/>
          <a:ext cx="4200526" cy="499321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0</xdr:row>
      <xdr:rowOff>190500</xdr:rowOff>
    </xdr:from>
    <xdr:to>
      <xdr:col>7</xdr:col>
      <xdr:colOff>2733675</xdr:colOff>
      <xdr:row>0</xdr:row>
      <xdr:rowOff>647700</xdr:rowOff>
    </xdr:to>
    <xdr:pic>
      <xdr:nvPicPr>
        <xdr:cNvPr id="5" name="Kép 5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90500"/>
          <a:ext cx="2133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219075</xdr:rowOff>
    </xdr:from>
    <xdr:to>
      <xdr:col>8</xdr:col>
      <xdr:colOff>2343150</xdr:colOff>
      <xdr:row>0</xdr:row>
      <xdr:rowOff>676275</xdr:rowOff>
    </xdr:to>
    <xdr:pic>
      <xdr:nvPicPr>
        <xdr:cNvPr id="16503" name="Kép 55">
          <a:extLst>
            <a:ext uri="{FF2B5EF4-FFF2-40B4-BE49-F238E27FC236}">
              <a16:creationId xmlns:a16="http://schemas.microsoft.com/office/drawing/2014/main" id="{00000000-0008-0000-0400-00007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63275" y="219075"/>
          <a:ext cx="2133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171450</xdr:rowOff>
    </xdr:from>
    <xdr:to>
      <xdr:col>1</xdr:col>
      <xdr:colOff>628651</xdr:colOff>
      <xdr:row>0</xdr:row>
      <xdr:rowOff>670771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71450"/>
          <a:ext cx="4200526" cy="499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0</xdr:row>
      <xdr:rowOff>190500</xdr:rowOff>
    </xdr:from>
    <xdr:to>
      <xdr:col>7</xdr:col>
      <xdr:colOff>2724150</xdr:colOff>
      <xdr:row>0</xdr:row>
      <xdr:rowOff>647700</xdr:rowOff>
    </xdr:to>
    <xdr:pic>
      <xdr:nvPicPr>
        <xdr:cNvPr id="17446" name="Kép 55">
          <a:extLst>
            <a:ext uri="{FF2B5EF4-FFF2-40B4-BE49-F238E27FC236}">
              <a16:creationId xmlns:a16="http://schemas.microsoft.com/office/drawing/2014/main" id="{00000000-0008-0000-0500-00002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190500"/>
          <a:ext cx="2133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180975</xdr:rowOff>
    </xdr:from>
    <xdr:to>
      <xdr:col>0</xdr:col>
      <xdr:colOff>4343401</xdr:colOff>
      <xdr:row>0</xdr:row>
      <xdr:rowOff>680296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0975"/>
          <a:ext cx="4200526" cy="499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200025</xdr:rowOff>
    </xdr:from>
    <xdr:to>
      <xdr:col>8</xdr:col>
      <xdr:colOff>2590800</xdr:colOff>
      <xdr:row>0</xdr:row>
      <xdr:rowOff>657225</xdr:rowOff>
    </xdr:to>
    <xdr:pic>
      <xdr:nvPicPr>
        <xdr:cNvPr id="4" name="Kép 5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2900" y="200025"/>
          <a:ext cx="2133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161925</xdr:rowOff>
    </xdr:from>
    <xdr:to>
      <xdr:col>0</xdr:col>
      <xdr:colOff>4429126</xdr:colOff>
      <xdr:row>0</xdr:row>
      <xdr:rowOff>661246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1925"/>
          <a:ext cx="4200526" cy="4993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2371726</xdr:colOff>
      <xdr:row>12</xdr:row>
      <xdr:rowOff>58714</xdr:rowOff>
    </xdr:from>
    <xdr:to>
      <xdr:col>6</xdr:col>
      <xdr:colOff>4735286</xdr:colOff>
      <xdr:row>13</xdr:row>
      <xdr:rowOff>176690</xdr:rowOff>
    </xdr:to>
    <xdr:pic>
      <xdr:nvPicPr>
        <xdr:cNvPr id="1427" name="Kép 55">
          <a:extLst>
            <a:ext uri="{FF2B5EF4-FFF2-40B4-BE49-F238E27FC236}">
              <a16:creationId xmlns:a16="http://schemas.microsoft.com/office/drawing/2014/main" id="{00000000-0008-0000-07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047" y="4086428"/>
          <a:ext cx="2363560" cy="539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1098097</xdr:colOff>
      <xdr:row>13</xdr:row>
      <xdr:rowOff>369577</xdr:rowOff>
    </xdr:from>
    <xdr:to>
      <xdr:col>6</xdr:col>
      <xdr:colOff>6177643</xdr:colOff>
      <xdr:row>15</xdr:row>
      <xdr:rowOff>388280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3418" y="4819113"/>
          <a:ext cx="5079546" cy="6038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bo/Downloads/termeklista_VIKTORNAK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>
        <row r="1256">
          <cell r="B1256" t="str">
            <v>HZS10L</v>
          </cell>
          <cell r="H1256">
            <v>124.2</v>
          </cell>
        </row>
        <row r="1257">
          <cell r="B1257" t="str">
            <v>HZS110L25M</v>
          </cell>
        </row>
        <row r="1259">
          <cell r="B1259" t="str">
            <v>HZS135L23M</v>
          </cell>
        </row>
        <row r="1260">
          <cell r="B1260" t="str">
            <v>HZS135L23MFEH</v>
          </cell>
        </row>
        <row r="1268">
          <cell r="B1268" t="str">
            <v>HZS30L13M</v>
          </cell>
          <cell r="H1268">
            <v>118.8</v>
          </cell>
        </row>
        <row r="1271">
          <cell r="B1271" t="str">
            <v>HZS65L18M</v>
          </cell>
        </row>
        <row r="1454">
          <cell r="B1454" t="str">
            <v>1253</v>
          </cell>
        </row>
        <row r="1463">
          <cell r="B1463" t="str">
            <v>312718</v>
          </cell>
        </row>
        <row r="1470">
          <cell r="B1470" t="str">
            <v>Z1SM</v>
          </cell>
        </row>
        <row r="1473">
          <cell r="B1473" t="str">
            <v>Z1ZSM</v>
          </cell>
          <cell r="H1473">
            <v>4190.3999999999996</v>
          </cell>
        </row>
        <row r="1474">
          <cell r="B1474" t="str">
            <v>61694/100621</v>
          </cell>
          <cell r="H1474">
            <v>5477.76</v>
          </cell>
        </row>
        <row r="1478">
          <cell r="B1478" t="str">
            <v>100645</v>
          </cell>
        </row>
        <row r="1496">
          <cell r="B1496" t="str">
            <v>SMILEEU213C</v>
          </cell>
        </row>
        <row r="1498">
          <cell r="B1498" t="str">
            <v>SMILEEU313C</v>
          </cell>
        </row>
        <row r="1514">
          <cell r="B1514" t="str">
            <v>2634/43400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O70"/>
  <sheetViews>
    <sheetView tabSelected="1" topLeftCell="A2" workbookViewId="0">
      <pane ySplit="4" topLeftCell="A45" activePane="bottomLeft" state="frozen"/>
      <selection activeCell="A2" sqref="A2"/>
      <selection pane="bottomLeft" activeCell="B66" sqref="B66"/>
    </sheetView>
  </sheetViews>
  <sheetFormatPr defaultColWidth="8.85546875" defaultRowHeight="15.75" x14ac:dyDescent="0.2"/>
  <cols>
    <col min="1" max="1" width="30.42578125" style="119" customWidth="1"/>
    <col min="2" max="2" width="12.140625" style="6" customWidth="1"/>
    <col min="3" max="3" width="15.140625" style="6" bestFit="1" customWidth="1"/>
    <col min="4" max="4" width="12.140625" style="14" customWidth="1"/>
    <col min="5" max="5" width="13.42578125" style="15" customWidth="1"/>
    <col min="6" max="6" width="20.140625" style="15" bestFit="1" customWidth="1"/>
    <col min="7" max="7" width="11.85546875" style="62" customWidth="1"/>
    <col min="8" max="8" width="13.42578125" style="11" bestFit="1" customWidth="1"/>
    <col min="9" max="9" width="51.28515625" style="76" customWidth="1"/>
  </cols>
  <sheetData>
    <row r="1" spans="1:15" s="2" customFormat="1" ht="63.75" customHeight="1" x14ac:dyDescent="0.2">
      <c r="A1" s="312" t="s">
        <v>23</v>
      </c>
      <c r="B1" s="312"/>
      <c r="C1" s="312"/>
      <c r="D1" s="312"/>
      <c r="E1" s="312"/>
      <c r="F1" s="312"/>
      <c r="G1" s="312"/>
      <c r="H1" s="312"/>
      <c r="I1" s="312"/>
      <c r="J1" s="4"/>
    </row>
    <row r="2" spans="1:15" s="2" customFormat="1" ht="63.75" customHeight="1" x14ac:dyDescent="0.2">
      <c r="A2" s="312"/>
      <c r="B2" s="312"/>
      <c r="C2" s="312"/>
      <c r="D2" s="312"/>
      <c r="E2" s="312"/>
      <c r="F2" s="312"/>
      <c r="G2" s="312"/>
      <c r="H2" s="312"/>
      <c r="I2" s="312"/>
      <c r="J2" s="4"/>
    </row>
    <row r="3" spans="1:15" ht="37.5" customHeight="1" x14ac:dyDescent="0.2">
      <c r="A3" s="51" t="s">
        <v>3</v>
      </c>
      <c r="B3" s="102" t="s">
        <v>93</v>
      </c>
      <c r="C3" s="102" t="s">
        <v>178</v>
      </c>
      <c r="D3" s="52" t="s">
        <v>1</v>
      </c>
      <c r="E3" s="52" t="s">
        <v>2</v>
      </c>
      <c r="F3" s="52" t="s">
        <v>14</v>
      </c>
      <c r="G3" s="101" t="s">
        <v>92</v>
      </c>
      <c r="H3" s="53" t="s">
        <v>5</v>
      </c>
      <c r="I3" s="53" t="s">
        <v>38</v>
      </c>
      <c r="J3" s="3"/>
    </row>
    <row r="4" spans="1:15" ht="6" hidden="1" customHeight="1" x14ac:dyDescent="0.2">
      <c r="A4" s="322"/>
      <c r="B4" s="323"/>
      <c r="C4" s="323"/>
      <c r="D4" s="323"/>
      <c r="E4" s="323"/>
      <c r="F4" s="323"/>
      <c r="G4" s="323"/>
      <c r="H4" s="323"/>
      <c r="I4" s="3"/>
      <c r="J4" s="3"/>
    </row>
    <row r="5" spans="1:15" s="1" customFormat="1" ht="3" customHeight="1" x14ac:dyDescent="0.2">
      <c r="A5" s="324"/>
      <c r="B5" s="324"/>
      <c r="C5" s="324"/>
      <c r="D5" s="324"/>
      <c r="E5" s="324"/>
      <c r="F5" s="324"/>
      <c r="G5" s="324"/>
      <c r="H5" s="324"/>
      <c r="I5" s="9"/>
      <c r="J5" s="9"/>
    </row>
    <row r="6" spans="1:15" ht="1.5" customHeight="1" x14ac:dyDescent="0.2">
      <c r="A6" s="114"/>
      <c r="B6" s="22"/>
      <c r="C6" s="22"/>
      <c r="D6" s="22"/>
      <c r="E6" s="41"/>
      <c r="F6" s="42"/>
      <c r="G6" s="54"/>
      <c r="H6" s="86"/>
      <c r="I6" s="66"/>
      <c r="J6" s="4"/>
      <c r="K6" s="2"/>
      <c r="L6" s="2"/>
      <c r="M6" s="2"/>
      <c r="N6" s="2"/>
      <c r="O6" s="2"/>
    </row>
    <row r="7" spans="1:15" s="2" customFormat="1" ht="28.5" customHeight="1" x14ac:dyDescent="0.2">
      <c r="A7" s="325" t="s">
        <v>43</v>
      </c>
      <c r="B7" s="34" t="s">
        <v>13</v>
      </c>
      <c r="C7" s="223" t="s">
        <v>309</v>
      </c>
      <c r="D7" s="313">
        <v>865</v>
      </c>
      <c r="E7" s="315">
        <f>D7*1.27</f>
        <v>1098.55</v>
      </c>
      <c r="F7" s="317">
        <f>D7</f>
        <v>865</v>
      </c>
      <c r="G7" s="306"/>
      <c r="H7" s="308">
        <f>D7*G7</f>
        <v>0</v>
      </c>
      <c r="I7" s="67"/>
      <c r="J7" s="3"/>
      <c r="K7"/>
      <c r="L7"/>
      <c r="M7"/>
      <c r="N7"/>
      <c r="O7"/>
    </row>
    <row r="8" spans="1:15" ht="27" customHeight="1" x14ac:dyDescent="0.2">
      <c r="A8" s="311"/>
      <c r="B8" s="36" t="s">
        <v>37</v>
      </c>
      <c r="C8" s="223" t="s">
        <v>310</v>
      </c>
      <c r="D8" s="314"/>
      <c r="E8" s="316"/>
      <c r="F8" s="318"/>
      <c r="G8" s="307"/>
      <c r="H8" s="309"/>
      <c r="I8" s="67"/>
      <c r="J8" s="3"/>
    </row>
    <row r="9" spans="1:15" ht="1.5" customHeight="1" x14ac:dyDescent="0.2">
      <c r="A9" s="114"/>
      <c r="B9" s="22"/>
      <c r="C9" s="224"/>
      <c r="D9" s="22"/>
      <c r="E9" s="41"/>
      <c r="F9" s="42"/>
      <c r="G9" s="54"/>
      <c r="H9" s="54"/>
      <c r="I9" s="66"/>
      <c r="J9" s="4"/>
      <c r="K9" s="2"/>
      <c r="L9" s="2"/>
      <c r="M9" s="2"/>
      <c r="N9" s="2"/>
      <c r="O9" s="2"/>
    </row>
    <row r="10" spans="1:15" s="2" customFormat="1" ht="28.5" customHeight="1" x14ac:dyDescent="0.2">
      <c r="A10" s="319" t="s">
        <v>179</v>
      </c>
      <c r="B10" s="34" t="s">
        <v>13</v>
      </c>
      <c r="C10" s="223" t="s">
        <v>180</v>
      </c>
      <c r="D10" s="188">
        <v>826</v>
      </c>
      <c r="E10" s="189">
        <f>D10*1.27</f>
        <v>1049.02</v>
      </c>
      <c r="F10" s="190">
        <f>D10</f>
        <v>826</v>
      </c>
      <c r="G10" s="186"/>
      <c r="H10" s="201">
        <f t="shared" ref="H10:H11" si="0">D10*G10</f>
        <v>0</v>
      </c>
      <c r="I10" s="67"/>
      <c r="J10" s="3"/>
      <c r="K10"/>
      <c r="L10"/>
      <c r="M10"/>
      <c r="N10"/>
      <c r="O10"/>
    </row>
    <row r="11" spans="1:15" s="2" customFormat="1" ht="28.5" customHeight="1" x14ac:dyDescent="0.2">
      <c r="A11" s="320"/>
      <c r="B11" s="36" t="s">
        <v>37</v>
      </c>
      <c r="C11" s="223" t="s">
        <v>181</v>
      </c>
      <c r="D11" s="188">
        <v>865</v>
      </c>
      <c r="E11" s="189">
        <f>D11*1.27</f>
        <v>1098.55</v>
      </c>
      <c r="F11" s="190">
        <f>D11</f>
        <v>865</v>
      </c>
      <c r="G11" s="186"/>
      <c r="H11" s="201">
        <f t="shared" si="0"/>
        <v>0</v>
      </c>
      <c r="I11" s="67"/>
      <c r="J11" s="3"/>
      <c r="K11"/>
      <c r="L11"/>
      <c r="M11"/>
      <c r="N11"/>
      <c r="O11"/>
    </row>
    <row r="12" spans="1:15" ht="1.5" customHeight="1" x14ac:dyDescent="0.2">
      <c r="A12" s="116"/>
      <c r="B12" s="48"/>
      <c r="C12" s="225"/>
      <c r="D12" s="48"/>
      <c r="E12" s="49"/>
      <c r="F12" s="50"/>
      <c r="G12" s="79"/>
      <c r="H12" s="79"/>
      <c r="I12" s="66"/>
      <c r="J12" s="4"/>
      <c r="K12" s="2"/>
      <c r="L12" s="2"/>
      <c r="M12" s="2"/>
      <c r="N12" s="2"/>
      <c r="O12" s="2"/>
    </row>
    <row r="13" spans="1:15" s="2" customFormat="1" ht="28.5" customHeight="1" x14ac:dyDescent="0.2">
      <c r="A13" s="184" t="s">
        <v>182</v>
      </c>
      <c r="B13" s="36" t="s">
        <v>37</v>
      </c>
      <c r="C13" s="223" t="s">
        <v>183</v>
      </c>
      <c r="D13" s="12">
        <v>944</v>
      </c>
      <c r="E13" s="43">
        <f>D13*1.27</f>
        <v>1198.8800000000001</v>
      </c>
      <c r="F13" s="190">
        <f>D13</f>
        <v>944</v>
      </c>
      <c r="G13" s="186"/>
      <c r="H13" s="201">
        <f t="shared" ref="H13" si="1">D13*G13</f>
        <v>0</v>
      </c>
      <c r="I13" s="69"/>
      <c r="J13" s="3"/>
      <c r="K13"/>
      <c r="L13"/>
      <c r="M13"/>
      <c r="N13"/>
      <c r="O13"/>
    </row>
    <row r="14" spans="1:15" ht="1.5" customHeight="1" x14ac:dyDescent="0.2">
      <c r="A14" s="116"/>
      <c r="B14" s="48"/>
      <c r="C14" s="225"/>
      <c r="D14" s="48"/>
      <c r="E14" s="48"/>
      <c r="F14" s="50"/>
      <c r="G14" s="79"/>
      <c r="H14" s="79"/>
      <c r="I14" s="66"/>
      <c r="J14" s="4"/>
      <c r="K14" s="2"/>
      <c r="L14" s="2"/>
      <c r="M14" s="2"/>
      <c r="N14" s="2"/>
      <c r="O14" s="2"/>
    </row>
    <row r="15" spans="1:15" s="2" customFormat="1" ht="28.5" customHeight="1" x14ac:dyDescent="0.2">
      <c r="A15" s="299" t="s">
        <v>184</v>
      </c>
      <c r="B15" s="34" t="s">
        <v>13</v>
      </c>
      <c r="C15" s="223" t="s">
        <v>311</v>
      </c>
      <c r="D15" s="202">
        <v>983</v>
      </c>
      <c r="E15" s="43">
        <f t="shared" ref="E15:E16" si="2">D15*1.27</f>
        <v>1248.4100000000001</v>
      </c>
      <c r="F15" s="84">
        <f>D15*2</f>
        <v>1966</v>
      </c>
      <c r="G15" s="186"/>
      <c r="H15" s="201">
        <f t="shared" ref="H15:H18" si="3">D15*G15</f>
        <v>0</v>
      </c>
      <c r="I15" s="67"/>
      <c r="J15" s="3"/>
      <c r="K15"/>
      <c r="L15"/>
      <c r="M15"/>
      <c r="N15"/>
      <c r="O15"/>
    </row>
    <row r="16" spans="1:15" s="2" customFormat="1" ht="28.5" customHeight="1" x14ac:dyDescent="0.2">
      <c r="A16" s="300"/>
      <c r="B16" s="36" t="s">
        <v>37</v>
      </c>
      <c r="C16" s="223" t="s">
        <v>312</v>
      </c>
      <c r="D16" s="188">
        <v>1180</v>
      </c>
      <c r="E16" s="43">
        <f t="shared" si="2"/>
        <v>1498.6</v>
      </c>
      <c r="F16" s="190">
        <f>D16</f>
        <v>1180</v>
      </c>
      <c r="G16" s="186"/>
      <c r="H16" s="201">
        <f t="shared" si="3"/>
        <v>0</v>
      </c>
      <c r="I16" s="67"/>
      <c r="J16" s="3"/>
      <c r="K16"/>
      <c r="L16"/>
      <c r="M16"/>
      <c r="N16"/>
      <c r="O16"/>
    </row>
    <row r="17" spans="1:15" ht="1.5" customHeight="1" x14ac:dyDescent="0.2">
      <c r="A17" s="116"/>
      <c r="B17" s="48"/>
      <c r="C17" s="225"/>
      <c r="D17" s="48"/>
      <c r="E17" s="49"/>
      <c r="F17" s="50"/>
      <c r="G17" s="79"/>
      <c r="H17" s="79"/>
      <c r="I17" s="66"/>
      <c r="J17" s="4"/>
      <c r="K17" s="2"/>
      <c r="L17" s="2"/>
      <c r="M17" s="2"/>
      <c r="N17" s="2"/>
      <c r="O17" s="2"/>
    </row>
    <row r="18" spans="1:15" s="2" customFormat="1" ht="28.5" customHeight="1" x14ac:dyDescent="0.2">
      <c r="A18" s="193" t="s">
        <v>185</v>
      </c>
      <c r="B18" s="34" t="s">
        <v>13</v>
      </c>
      <c r="C18" s="223" t="s">
        <v>186</v>
      </c>
      <c r="D18" s="12">
        <v>905</v>
      </c>
      <c r="E18" s="43">
        <f>D18*1.27</f>
        <v>1149.3499999999999</v>
      </c>
      <c r="F18" s="198">
        <f>D18*2</f>
        <v>1810</v>
      </c>
      <c r="G18" s="199"/>
      <c r="H18" s="201">
        <f t="shared" si="3"/>
        <v>0</v>
      </c>
      <c r="I18" s="69"/>
      <c r="J18" s="3"/>
      <c r="K18"/>
      <c r="L18"/>
      <c r="M18"/>
      <c r="N18"/>
      <c r="O18"/>
    </row>
    <row r="19" spans="1:15" ht="1.5" customHeight="1" x14ac:dyDescent="0.2">
      <c r="A19" s="116"/>
      <c r="B19" s="48"/>
      <c r="C19" s="225"/>
      <c r="D19" s="48"/>
      <c r="E19" s="49"/>
      <c r="F19" s="50"/>
      <c r="G19" s="79"/>
      <c r="H19" s="89"/>
      <c r="I19" s="66"/>
      <c r="J19" s="4"/>
      <c r="K19" s="2"/>
      <c r="L19" s="2"/>
      <c r="M19" s="2"/>
      <c r="N19" s="2"/>
      <c r="O19" s="2"/>
    </row>
    <row r="20" spans="1:15" s="2" customFormat="1" ht="20.25" customHeight="1" x14ac:dyDescent="0.2">
      <c r="A20" s="299" t="s">
        <v>49</v>
      </c>
      <c r="B20" s="83" t="s">
        <v>4</v>
      </c>
      <c r="C20" s="226" t="s">
        <v>188</v>
      </c>
      <c r="D20" s="12">
        <v>826</v>
      </c>
      <c r="E20" s="43">
        <f t="shared" ref="E20:E22" si="4">D20*1.27</f>
        <v>1049.02</v>
      </c>
      <c r="F20" s="137" t="s">
        <v>47</v>
      </c>
      <c r="G20" s="55"/>
      <c r="H20" s="77">
        <f>G20*D20</f>
        <v>0</v>
      </c>
      <c r="I20" s="68"/>
      <c r="J20" s="3"/>
      <c r="K20"/>
      <c r="L20"/>
      <c r="M20"/>
      <c r="N20"/>
      <c r="O20"/>
    </row>
    <row r="21" spans="1:15" s="2" customFormat="1" ht="19.5" customHeight="1" x14ac:dyDescent="0.2">
      <c r="A21" s="321"/>
      <c r="B21" s="83" t="s">
        <v>4</v>
      </c>
      <c r="C21" s="226" t="s">
        <v>189</v>
      </c>
      <c r="D21" s="12">
        <v>905</v>
      </c>
      <c r="E21" s="43">
        <f t="shared" si="4"/>
        <v>1149.3499999999999</v>
      </c>
      <c r="F21" s="137" t="s">
        <v>48</v>
      </c>
      <c r="G21" s="55"/>
      <c r="H21" s="77">
        <f>G21*D21</f>
        <v>0</v>
      </c>
      <c r="I21" s="68"/>
      <c r="J21" s="3"/>
      <c r="K21"/>
      <c r="L21"/>
      <c r="M21"/>
      <c r="N21"/>
      <c r="O21"/>
    </row>
    <row r="22" spans="1:15" s="2" customFormat="1" ht="18.75" customHeight="1" x14ac:dyDescent="0.2">
      <c r="A22" s="311"/>
      <c r="B22" s="83" t="s">
        <v>4</v>
      </c>
      <c r="C22" s="226" t="s">
        <v>190</v>
      </c>
      <c r="D22" s="12">
        <v>826</v>
      </c>
      <c r="E22" s="43">
        <f t="shared" si="4"/>
        <v>1049.02</v>
      </c>
      <c r="F22" s="197" t="s">
        <v>187</v>
      </c>
      <c r="G22" s="55"/>
      <c r="H22" s="77">
        <f>G22*D22</f>
        <v>0</v>
      </c>
      <c r="I22" s="68"/>
      <c r="J22" s="3"/>
      <c r="K22"/>
      <c r="L22"/>
      <c r="M22"/>
      <c r="N22"/>
      <c r="O22"/>
    </row>
    <row r="23" spans="1:15" ht="1.5" customHeight="1" x14ac:dyDescent="0.2">
      <c r="A23" s="114"/>
      <c r="B23" s="22"/>
      <c r="C23" s="224"/>
      <c r="D23" s="22"/>
      <c r="E23" s="41"/>
      <c r="F23" s="42"/>
      <c r="G23" s="54"/>
      <c r="H23" s="66"/>
      <c r="I23" s="66"/>
      <c r="J23" s="4"/>
      <c r="K23" s="2"/>
      <c r="L23" s="2"/>
      <c r="M23" s="2"/>
      <c r="N23" s="2"/>
      <c r="O23" s="2"/>
    </row>
    <row r="24" spans="1:15" s="2" customFormat="1" ht="28.5" customHeight="1" x14ac:dyDescent="0.2">
      <c r="A24" s="326" t="s">
        <v>30</v>
      </c>
      <c r="B24" s="238" t="s">
        <v>191</v>
      </c>
      <c r="C24" s="226" t="s">
        <v>313</v>
      </c>
      <c r="D24" s="239">
        <v>511</v>
      </c>
      <c r="E24" s="240">
        <f>D24*1.27</f>
        <v>648.97</v>
      </c>
      <c r="F24" s="84">
        <f>D24*4</f>
        <v>2044</v>
      </c>
      <c r="G24" s="199"/>
      <c r="H24" s="201">
        <f t="shared" ref="H24:H35" si="5">G24*D24</f>
        <v>0</v>
      </c>
      <c r="I24" s="69"/>
      <c r="J24" s="3"/>
      <c r="K24"/>
      <c r="L24"/>
      <c r="M24"/>
      <c r="N24"/>
      <c r="O24"/>
    </row>
    <row r="25" spans="1:15" s="2" customFormat="1" ht="28.5" customHeight="1" x14ac:dyDescent="0.2">
      <c r="A25" s="327"/>
      <c r="B25" s="238" t="s">
        <v>13</v>
      </c>
      <c r="C25" s="226" t="s">
        <v>314</v>
      </c>
      <c r="D25" s="239">
        <v>629</v>
      </c>
      <c r="E25" s="240">
        <f t="shared" ref="E25:E26" si="6">D25*1.27</f>
        <v>798.83</v>
      </c>
      <c r="F25" s="84">
        <f>D25*2</f>
        <v>1258</v>
      </c>
      <c r="G25" s="199"/>
      <c r="H25" s="201">
        <f t="shared" si="5"/>
        <v>0</v>
      </c>
      <c r="I25" s="69"/>
      <c r="J25" s="3"/>
      <c r="K25"/>
      <c r="L25"/>
      <c r="M25"/>
      <c r="N25"/>
      <c r="O25"/>
    </row>
    <row r="26" spans="1:15" s="2" customFormat="1" ht="28.5" customHeight="1" x14ac:dyDescent="0.2">
      <c r="A26" s="328"/>
      <c r="B26" s="238" t="s">
        <v>4</v>
      </c>
      <c r="C26" s="226" t="s">
        <v>315</v>
      </c>
      <c r="D26" s="239">
        <v>835</v>
      </c>
      <c r="E26" s="240">
        <f t="shared" si="6"/>
        <v>1060.45</v>
      </c>
      <c r="F26" s="84">
        <f>D26</f>
        <v>835</v>
      </c>
      <c r="G26" s="199"/>
      <c r="H26" s="201">
        <f t="shared" si="5"/>
        <v>0</v>
      </c>
      <c r="I26" s="69"/>
      <c r="J26" s="3"/>
      <c r="K26"/>
      <c r="L26"/>
      <c r="M26"/>
      <c r="N26"/>
      <c r="O26"/>
    </row>
    <row r="27" spans="1:15" ht="1.5" customHeight="1" x14ac:dyDescent="0.2">
      <c r="A27" s="114"/>
      <c r="B27" s="22"/>
      <c r="C27" s="224"/>
      <c r="D27" s="22"/>
      <c r="E27" s="41"/>
      <c r="F27" s="42"/>
      <c r="G27" s="54"/>
      <c r="H27" s="66"/>
      <c r="I27" s="66"/>
      <c r="J27" s="4"/>
      <c r="K27" s="2"/>
      <c r="L27" s="2"/>
      <c r="M27" s="2"/>
      <c r="N27" s="2"/>
      <c r="O27" s="2"/>
    </row>
    <row r="28" spans="1:15" s="2" customFormat="1" ht="28.5" customHeight="1" x14ac:dyDescent="0.2">
      <c r="A28" s="299" t="s">
        <v>192</v>
      </c>
      <c r="B28" s="238" t="s">
        <v>191</v>
      </c>
      <c r="C28" s="226" t="s">
        <v>317</v>
      </c>
      <c r="D28" s="195">
        <v>595</v>
      </c>
      <c r="E28" s="196">
        <f>D28*1.27</f>
        <v>755.65</v>
      </c>
      <c r="F28" s="198">
        <f>D28*4</f>
        <v>2380</v>
      </c>
      <c r="G28" s="199"/>
      <c r="H28" s="201">
        <f t="shared" si="5"/>
        <v>0</v>
      </c>
      <c r="I28" s="67"/>
      <c r="J28" s="3"/>
      <c r="K28"/>
      <c r="L28"/>
      <c r="M28"/>
      <c r="N28"/>
      <c r="O28"/>
    </row>
    <row r="29" spans="1:15" s="2" customFormat="1" ht="28.5" customHeight="1" x14ac:dyDescent="0.2">
      <c r="A29" s="310"/>
      <c r="B29" s="238" t="s">
        <v>13</v>
      </c>
      <c r="C29" s="226" t="s">
        <v>316</v>
      </c>
      <c r="D29" s="195">
        <v>826</v>
      </c>
      <c r="E29" s="196">
        <f t="shared" ref="E29:E30" si="7">D29*1.27</f>
        <v>1049.02</v>
      </c>
      <c r="F29" s="198">
        <f>D29*2</f>
        <v>1652</v>
      </c>
      <c r="G29" s="199"/>
      <c r="H29" s="201">
        <f t="shared" si="5"/>
        <v>0</v>
      </c>
      <c r="I29" s="67"/>
      <c r="J29" s="3"/>
      <c r="K29"/>
      <c r="L29"/>
      <c r="M29"/>
      <c r="N29"/>
      <c r="O29"/>
    </row>
    <row r="30" spans="1:15" s="2" customFormat="1" ht="28.5" customHeight="1" x14ac:dyDescent="0.2">
      <c r="A30" s="300"/>
      <c r="B30" s="238" t="s">
        <v>4</v>
      </c>
      <c r="C30" s="226" t="s">
        <v>318</v>
      </c>
      <c r="D30" s="195">
        <v>1180</v>
      </c>
      <c r="E30" s="196">
        <f t="shared" si="7"/>
        <v>1498.6</v>
      </c>
      <c r="F30" s="198">
        <f>D30</f>
        <v>1180</v>
      </c>
      <c r="G30" s="199"/>
      <c r="H30" s="201">
        <f t="shared" si="5"/>
        <v>0</v>
      </c>
      <c r="I30" s="67"/>
      <c r="J30" s="3"/>
      <c r="K30"/>
      <c r="L30"/>
      <c r="M30"/>
      <c r="N30"/>
      <c r="O30"/>
    </row>
    <row r="31" spans="1:15" ht="1.5" customHeight="1" x14ac:dyDescent="0.2">
      <c r="A31" s="114"/>
      <c r="B31" s="22"/>
      <c r="C31" s="224"/>
      <c r="D31" s="22"/>
      <c r="E31" s="41"/>
      <c r="F31" s="42"/>
      <c r="G31" s="54"/>
      <c r="H31" s="66"/>
      <c r="I31" s="66"/>
      <c r="J31" s="4"/>
      <c r="K31" s="2"/>
      <c r="L31" s="2"/>
      <c r="M31" s="2"/>
      <c r="N31" s="2"/>
      <c r="O31" s="2"/>
    </row>
    <row r="32" spans="1:15" s="2" customFormat="1" ht="28.5" customHeight="1" x14ac:dyDescent="0.2">
      <c r="A32" s="299" t="s">
        <v>193</v>
      </c>
      <c r="B32" s="34" t="s">
        <v>13</v>
      </c>
      <c r="C32" s="202" t="s">
        <v>319</v>
      </c>
      <c r="D32" s="202">
        <v>705</v>
      </c>
      <c r="E32" s="43">
        <f>D32*1.27</f>
        <v>895.35</v>
      </c>
      <c r="F32" s="84">
        <f>D32*2</f>
        <v>1410</v>
      </c>
      <c r="G32" s="199"/>
      <c r="H32" s="201">
        <f t="shared" si="5"/>
        <v>0</v>
      </c>
      <c r="I32" s="67"/>
      <c r="J32" s="3"/>
      <c r="K32"/>
      <c r="L32"/>
      <c r="M32"/>
      <c r="N32"/>
      <c r="O32"/>
    </row>
    <row r="33" spans="1:15" s="2" customFormat="1" ht="28.5" customHeight="1" x14ac:dyDescent="0.2">
      <c r="A33" s="300"/>
      <c r="B33" s="36" t="s">
        <v>37</v>
      </c>
      <c r="C33" s="202" t="s">
        <v>320</v>
      </c>
      <c r="D33" s="202">
        <v>747</v>
      </c>
      <c r="E33" s="43">
        <f>D33*1.27</f>
        <v>948.69</v>
      </c>
      <c r="F33" s="84">
        <f>D33</f>
        <v>747</v>
      </c>
      <c r="G33" s="199"/>
      <c r="H33" s="201">
        <f t="shared" si="5"/>
        <v>0</v>
      </c>
      <c r="I33" s="67"/>
      <c r="J33" s="3"/>
      <c r="K33"/>
      <c r="L33"/>
      <c r="M33"/>
      <c r="N33"/>
      <c r="O33"/>
    </row>
    <row r="34" spans="1:15" ht="1.5" customHeight="1" x14ac:dyDescent="0.2">
      <c r="A34" s="116"/>
      <c r="B34" s="48"/>
      <c r="C34" s="225"/>
      <c r="D34" s="22"/>
      <c r="E34" s="41"/>
      <c r="F34" s="50"/>
      <c r="G34" s="79"/>
      <c r="H34" s="66"/>
      <c r="I34" s="66"/>
      <c r="J34" s="4"/>
      <c r="K34" s="2"/>
      <c r="L34" s="2"/>
      <c r="M34" s="2"/>
      <c r="N34" s="2"/>
      <c r="O34" s="2"/>
    </row>
    <row r="35" spans="1:15" s="2" customFormat="1" ht="28.5" customHeight="1" x14ac:dyDescent="0.2">
      <c r="A35" s="193" t="s">
        <v>194</v>
      </c>
      <c r="B35" s="36" t="s">
        <v>37</v>
      </c>
      <c r="C35" s="12" t="s">
        <v>321</v>
      </c>
      <c r="D35" s="12">
        <v>905</v>
      </c>
      <c r="E35" s="43">
        <f>D35*1.27</f>
        <v>1149.3499999999999</v>
      </c>
      <c r="F35" s="198">
        <f>D35</f>
        <v>905</v>
      </c>
      <c r="G35" s="199"/>
      <c r="H35" s="201">
        <f t="shared" si="5"/>
        <v>0</v>
      </c>
      <c r="I35" s="69"/>
      <c r="J35" s="3"/>
      <c r="K35"/>
      <c r="L35"/>
      <c r="M35"/>
      <c r="N35"/>
      <c r="O35"/>
    </row>
    <row r="36" spans="1:15" ht="1.5" customHeight="1" x14ac:dyDescent="0.2">
      <c r="A36" s="116"/>
      <c r="B36" s="48"/>
      <c r="C36" s="225"/>
      <c r="D36" s="22"/>
      <c r="E36" s="41"/>
      <c r="F36" s="50"/>
      <c r="G36" s="79"/>
      <c r="H36" s="66"/>
      <c r="I36" s="66"/>
      <c r="J36" s="4"/>
      <c r="K36" s="2"/>
      <c r="L36" s="2"/>
      <c r="M36" s="2"/>
      <c r="N36" s="2"/>
      <c r="O36" s="2"/>
    </row>
    <row r="37" spans="1:15" s="2" customFormat="1" ht="28.5" customHeight="1" x14ac:dyDescent="0.2">
      <c r="A37" s="97" t="s">
        <v>45</v>
      </c>
      <c r="B37" s="34" t="s">
        <v>46</v>
      </c>
      <c r="C37" s="223" t="s">
        <v>380</v>
      </c>
      <c r="D37" s="12">
        <v>1281</v>
      </c>
      <c r="E37" s="43">
        <v>1627</v>
      </c>
      <c r="F37" s="133">
        <v>78</v>
      </c>
      <c r="G37" s="57"/>
      <c r="H37" s="77">
        <f>G37*D37</f>
        <v>0</v>
      </c>
      <c r="I37" s="69"/>
      <c r="J37" s="3"/>
      <c r="K37"/>
      <c r="L37"/>
      <c r="M37"/>
      <c r="N37"/>
      <c r="O37"/>
    </row>
    <row r="38" spans="1:15" ht="1.5" customHeight="1" x14ac:dyDescent="0.2">
      <c r="A38" s="114"/>
      <c r="B38" s="22"/>
      <c r="C38" s="224"/>
      <c r="D38" s="22"/>
      <c r="E38" s="41"/>
      <c r="F38" s="42"/>
      <c r="G38" s="54"/>
      <c r="H38" s="86"/>
      <c r="I38" s="66"/>
      <c r="J38" s="4"/>
      <c r="K38" s="2"/>
      <c r="L38" s="2"/>
      <c r="M38" s="2"/>
      <c r="N38" s="2"/>
      <c r="O38" s="2"/>
    </row>
    <row r="39" spans="1:15" s="2" customFormat="1" ht="28.5" customHeight="1" x14ac:dyDescent="0.2">
      <c r="A39" s="299" t="s">
        <v>50</v>
      </c>
      <c r="B39" s="83" t="s">
        <v>51</v>
      </c>
      <c r="C39" s="202" t="s">
        <v>322</v>
      </c>
      <c r="D39" s="16">
        <v>3936</v>
      </c>
      <c r="E39" s="43">
        <f>D39*1.27</f>
        <v>4998.72</v>
      </c>
      <c r="F39" s="133">
        <v>35</v>
      </c>
      <c r="G39" s="56"/>
      <c r="H39" s="77">
        <f>G39*D39</f>
        <v>0</v>
      </c>
      <c r="I39" s="68"/>
      <c r="J39" s="3"/>
      <c r="K39"/>
      <c r="L39"/>
      <c r="M39"/>
      <c r="N39"/>
      <c r="O39"/>
    </row>
    <row r="40" spans="1:15" ht="27.75" customHeight="1" thickBot="1" x14ac:dyDescent="0.25">
      <c r="A40" s="329"/>
      <c r="B40" s="83" t="s">
        <v>52</v>
      </c>
      <c r="C40" s="202" t="s">
        <v>323</v>
      </c>
      <c r="D40" s="12">
        <v>1673</v>
      </c>
      <c r="E40" s="43">
        <f>D40*1.27</f>
        <v>2124.71</v>
      </c>
      <c r="F40" s="134">
        <v>44.6</v>
      </c>
      <c r="G40" s="55"/>
      <c r="H40" s="77">
        <f>G40*D40</f>
        <v>0</v>
      </c>
      <c r="I40" s="68"/>
      <c r="J40" s="3"/>
    </row>
    <row r="41" spans="1:15" ht="1.5" customHeight="1" x14ac:dyDescent="0.2">
      <c r="A41" s="114"/>
      <c r="B41" s="22"/>
      <c r="C41" s="224"/>
      <c r="D41" s="22"/>
      <c r="E41" s="41"/>
      <c r="F41" s="42"/>
      <c r="G41" s="54"/>
      <c r="H41" s="54"/>
      <c r="I41" s="66"/>
      <c r="J41" s="4"/>
      <c r="K41" s="2"/>
      <c r="L41" s="2"/>
      <c r="M41" s="2"/>
      <c r="N41" s="2"/>
      <c r="O41" s="2"/>
    </row>
    <row r="42" spans="1:15" s="2" customFormat="1" ht="28.5" customHeight="1" x14ac:dyDescent="0.2">
      <c r="A42" s="299" t="s">
        <v>197</v>
      </c>
      <c r="B42" s="36" t="s">
        <v>37</v>
      </c>
      <c r="C42" s="202" t="s">
        <v>324</v>
      </c>
      <c r="D42" s="16">
        <v>629</v>
      </c>
      <c r="E42" s="43">
        <f>D42*1.27</f>
        <v>798.83</v>
      </c>
      <c r="F42" s="241" t="s">
        <v>195</v>
      </c>
      <c r="G42" s="200"/>
      <c r="H42" s="201">
        <f t="shared" ref="H42:H56" si="8">G42*D42</f>
        <v>0</v>
      </c>
      <c r="I42" s="194"/>
      <c r="J42" s="3"/>
      <c r="K42"/>
      <c r="L42"/>
      <c r="M42"/>
      <c r="N42"/>
      <c r="O42"/>
    </row>
    <row r="43" spans="1:15" s="2" customFormat="1" ht="28.5" customHeight="1" x14ac:dyDescent="0.2">
      <c r="A43" s="300"/>
      <c r="B43" s="36" t="s">
        <v>37</v>
      </c>
      <c r="C43" s="202" t="s">
        <v>273</v>
      </c>
      <c r="D43" s="16">
        <v>629</v>
      </c>
      <c r="E43" s="43">
        <f>D43*1.27</f>
        <v>798.83</v>
      </c>
      <c r="F43" s="241" t="s">
        <v>196</v>
      </c>
      <c r="G43" s="200"/>
      <c r="H43" s="201">
        <f t="shared" si="8"/>
        <v>0</v>
      </c>
      <c r="I43" s="194"/>
      <c r="J43" s="3"/>
      <c r="K43"/>
      <c r="L43"/>
      <c r="M43"/>
      <c r="N43"/>
      <c r="O43"/>
    </row>
    <row r="44" spans="1:15" ht="1.5" customHeight="1" x14ac:dyDescent="0.2">
      <c r="A44" s="114"/>
      <c r="B44" s="22"/>
      <c r="C44" s="224"/>
      <c r="D44" s="22"/>
      <c r="E44" s="41"/>
      <c r="F44" s="42"/>
      <c r="G44" s="54"/>
      <c r="H44" s="54"/>
      <c r="I44" s="66"/>
      <c r="J44" s="4"/>
      <c r="K44" s="2"/>
      <c r="L44" s="2"/>
      <c r="M44" s="2"/>
      <c r="N44" s="2"/>
      <c r="O44" s="2"/>
    </row>
    <row r="45" spans="1:15" s="2" customFormat="1" ht="28.5" customHeight="1" x14ac:dyDescent="0.2">
      <c r="A45" s="299" t="s">
        <v>198</v>
      </c>
      <c r="B45" s="34" t="s">
        <v>191</v>
      </c>
      <c r="C45" s="226" t="s">
        <v>382</v>
      </c>
      <c r="D45" s="16">
        <v>432</v>
      </c>
      <c r="E45" s="43">
        <f>D45*1.27</f>
        <v>548.64</v>
      </c>
      <c r="F45" s="241">
        <f>D45*4</f>
        <v>1728</v>
      </c>
      <c r="G45" s="200"/>
      <c r="H45" s="201">
        <f t="shared" si="8"/>
        <v>0</v>
      </c>
      <c r="I45" s="194"/>
      <c r="J45" s="3"/>
      <c r="K45"/>
      <c r="L45"/>
      <c r="M45"/>
      <c r="N45"/>
      <c r="O45"/>
    </row>
    <row r="46" spans="1:15" s="2" customFormat="1" ht="28.5" customHeight="1" x14ac:dyDescent="0.2">
      <c r="A46" s="310"/>
      <c r="B46" s="34" t="s">
        <v>13</v>
      </c>
      <c r="C46" s="226" t="s">
        <v>381</v>
      </c>
      <c r="D46" s="16">
        <v>550</v>
      </c>
      <c r="E46" s="43">
        <f>D46*1.27</f>
        <v>698.5</v>
      </c>
      <c r="F46" s="241">
        <f>D46*2</f>
        <v>1100</v>
      </c>
      <c r="G46" s="200"/>
      <c r="H46" s="201">
        <f t="shared" si="8"/>
        <v>0</v>
      </c>
      <c r="I46" s="194"/>
      <c r="J46" s="3"/>
      <c r="K46"/>
      <c r="L46"/>
      <c r="M46"/>
      <c r="N46"/>
      <c r="O46"/>
    </row>
    <row r="47" spans="1:15" ht="1.5" customHeight="1" x14ac:dyDescent="0.2">
      <c r="A47" s="114"/>
      <c r="B47" s="22"/>
      <c r="C47" s="224"/>
      <c r="D47" s="22"/>
      <c r="E47" s="41"/>
      <c r="F47" s="42"/>
      <c r="G47" s="54"/>
      <c r="H47" s="54"/>
      <c r="I47" s="66"/>
      <c r="J47" s="4"/>
      <c r="K47" s="2"/>
      <c r="L47" s="2"/>
      <c r="M47" s="2"/>
      <c r="N47" s="2"/>
      <c r="O47" s="2"/>
    </row>
    <row r="48" spans="1:15" s="2" customFormat="1" ht="28.5" customHeight="1" x14ac:dyDescent="0.2">
      <c r="A48" s="299" t="s">
        <v>199</v>
      </c>
      <c r="B48" s="83" t="s">
        <v>200</v>
      </c>
      <c r="C48" s="16" t="s">
        <v>325</v>
      </c>
      <c r="D48" s="16">
        <v>440</v>
      </c>
      <c r="E48" s="43">
        <f>D48*1.27</f>
        <v>558.79999999999995</v>
      </c>
      <c r="F48" s="241" t="s">
        <v>204</v>
      </c>
      <c r="G48" s="200"/>
      <c r="H48" s="201">
        <f t="shared" si="8"/>
        <v>0</v>
      </c>
      <c r="I48" s="194"/>
      <c r="J48" s="3"/>
      <c r="K48"/>
      <c r="L48"/>
      <c r="M48"/>
      <c r="N48"/>
      <c r="O48"/>
    </row>
    <row r="49" spans="1:15" s="2" customFormat="1" ht="28.5" customHeight="1" x14ac:dyDescent="0.2">
      <c r="A49" s="310"/>
      <c r="B49" s="83" t="s">
        <v>201</v>
      </c>
      <c r="C49" s="16" t="s">
        <v>326</v>
      </c>
      <c r="D49" s="16">
        <v>428</v>
      </c>
      <c r="E49" s="43">
        <f t="shared" ref="E49:E51" si="9">D49*1.27</f>
        <v>543.56000000000006</v>
      </c>
      <c r="F49" s="241" t="s">
        <v>203</v>
      </c>
      <c r="G49" s="200"/>
      <c r="H49" s="201">
        <f t="shared" si="8"/>
        <v>0</v>
      </c>
      <c r="I49" s="194"/>
      <c r="J49" s="3"/>
      <c r="K49"/>
      <c r="L49"/>
      <c r="M49"/>
      <c r="N49"/>
      <c r="O49"/>
    </row>
    <row r="50" spans="1:15" s="2" customFormat="1" ht="28.5" customHeight="1" x14ac:dyDescent="0.2">
      <c r="A50" s="310"/>
      <c r="B50" s="83" t="s">
        <v>202</v>
      </c>
      <c r="C50" s="16" t="s">
        <v>327</v>
      </c>
      <c r="D50" s="16">
        <v>891</v>
      </c>
      <c r="E50" s="43">
        <f t="shared" si="9"/>
        <v>1131.57</v>
      </c>
      <c r="F50" s="241" t="s">
        <v>203</v>
      </c>
      <c r="G50" s="200"/>
      <c r="H50" s="201">
        <f t="shared" si="8"/>
        <v>0</v>
      </c>
      <c r="I50" s="194"/>
      <c r="J50" s="3"/>
      <c r="K50"/>
      <c r="L50"/>
      <c r="M50"/>
      <c r="N50"/>
      <c r="O50"/>
    </row>
    <row r="51" spans="1:15" s="2" customFormat="1" ht="32.25" customHeight="1" x14ac:dyDescent="0.2">
      <c r="A51" s="310"/>
      <c r="B51" s="83" t="s">
        <v>202</v>
      </c>
      <c r="C51" s="16" t="s">
        <v>328</v>
      </c>
      <c r="D51" s="16">
        <v>1102</v>
      </c>
      <c r="E51" s="43">
        <f t="shared" si="9"/>
        <v>1399.54</v>
      </c>
      <c r="F51" s="243" t="s">
        <v>207</v>
      </c>
      <c r="G51" s="200"/>
      <c r="H51" s="201">
        <f t="shared" si="8"/>
        <v>0</v>
      </c>
      <c r="I51" s="194"/>
      <c r="J51" s="3"/>
      <c r="K51"/>
      <c r="L51"/>
      <c r="M51"/>
      <c r="N51"/>
      <c r="O51"/>
    </row>
    <row r="52" spans="1:15" ht="1.5" customHeight="1" x14ac:dyDescent="0.2">
      <c r="A52" s="114"/>
      <c r="B52" s="22"/>
      <c r="C52" s="224"/>
      <c r="D52" s="22"/>
      <c r="E52" s="41"/>
      <c r="F52" s="42"/>
      <c r="G52" s="54"/>
      <c r="H52" s="54"/>
      <c r="I52" s="66"/>
      <c r="J52" s="4"/>
      <c r="K52" s="2"/>
      <c r="L52" s="2"/>
      <c r="M52" s="2"/>
      <c r="N52" s="2"/>
      <c r="O52" s="2"/>
    </row>
    <row r="53" spans="1:15" s="2" customFormat="1" ht="28.5" customHeight="1" x14ac:dyDescent="0.2">
      <c r="A53" s="299" t="s">
        <v>205</v>
      </c>
      <c r="B53" s="34" t="s">
        <v>13</v>
      </c>
      <c r="C53" s="16" t="s">
        <v>329</v>
      </c>
      <c r="D53" s="16">
        <v>629</v>
      </c>
      <c r="E53" s="43">
        <f>D53*1.27</f>
        <v>798.83</v>
      </c>
      <c r="F53" s="241">
        <f>D53*2</f>
        <v>1258</v>
      </c>
      <c r="G53" s="200"/>
      <c r="H53" s="201">
        <f t="shared" si="8"/>
        <v>0</v>
      </c>
      <c r="I53" s="194"/>
      <c r="J53" s="3"/>
      <c r="K53"/>
      <c r="L53"/>
      <c r="M53"/>
      <c r="N53"/>
      <c r="O53"/>
    </row>
    <row r="54" spans="1:15" s="2" customFormat="1" ht="28.5" customHeight="1" x14ac:dyDescent="0.2">
      <c r="A54" s="310"/>
      <c r="B54" s="36" t="s">
        <v>37</v>
      </c>
      <c r="C54" s="16" t="s">
        <v>330</v>
      </c>
      <c r="D54" s="16">
        <v>653</v>
      </c>
      <c r="E54" s="43">
        <f>D54*1.27</f>
        <v>829.31000000000006</v>
      </c>
      <c r="F54" s="241">
        <f>D54</f>
        <v>653</v>
      </c>
      <c r="G54" s="200"/>
      <c r="H54" s="201">
        <f t="shared" si="8"/>
        <v>0</v>
      </c>
      <c r="I54" s="194"/>
      <c r="J54" s="3"/>
      <c r="K54"/>
      <c r="L54"/>
      <c r="M54"/>
      <c r="N54"/>
      <c r="O54"/>
    </row>
    <row r="55" spans="1:15" ht="1.5" customHeight="1" x14ac:dyDescent="0.2">
      <c r="A55" s="114"/>
      <c r="B55" s="22"/>
      <c r="C55" s="224"/>
      <c r="D55" s="22"/>
      <c r="E55" s="41"/>
      <c r="F55" s="42"/>
      <c r="G55" s="54"/>
      <c r="H55" s="54"/>
      <c r="I55" s="66"/>
      <c r="J55" s="4"/>
      <c r="K55" s="2"/>
      <c r="L55" s="2"/>
      <c r="M55" s="2"/>
      <c r="N55" s="2"/>
      <c r="O55" s="2"/>
    </row>
    <row r="56" spans="1:15" s="2" customFormat="1" ht="28.5" customHeight="1" x14ac:dyDescent="0.2">
      <c r="A56" s="242" t="s">
        <v>206</v>
      </c>
      <c r="B56" s="36" t="s">
        <v>37</v>
      </c>
      <c r="C56" s="287" t="s">
        <v>331</v>
      </c>
      <c r="D56" s="287">
        <v>944</v>
      </c>
      <c r="E56" s="281">
        <f>D56*1.27</f>
        <v>1198.8800000000001</v>
      </c>
      <c r="F56" s="241">
        <f>D56</f>
        <v>944</v>
      </c>
      <c r="G56" s="205"/>
      <c r="H56" s="201">
        <f t="shared" si="8"/>
        <v>0</v>
      </c>
      <c r="I56" s="194"/>
      <c r="J56" s="3"/>
      <c r="K56"/>
      <c r="L56"/>
      <c r="M56"/>
      <c r="N56"/>
      <c r="O56"/>
    </row>
    <row r="57" spans="1:15" ht="1.5" customHeight="1" x14ac:dyDescent="0.2">
      <c r="A57" s="288"/>
      <c r="B57" s="66"/>
      <c r="C57" s="293"/>
      <c r="D57" s="66"/>
      <c r="E57" s="289"/>
      <c r="F57" s="290"/>
      <c r="G57" s="291"/>
      <c r="H57" s="292"/>
      <c r="I57" s="66"/>
      <c r="J57" s="4"/>
      <c r="K57" s="2"/>
      <c r="L57" s="2"/>
      <c r="M57" s="2"/>
      <c r="N57" s="2"/>
      <c r="O57" s="2"/>
    </row>
    <row r="58" spans="1:15" ht="50.25" customHeight="1" x14ac:dyDescent="0.2">
      <c r="A58" s="282" t="s">
        <v>174</v>
      </c>
      <c r="B58" s="34" t="s">
        <v>4</v>
      </c>
      <c r="C58" s="280" t="s">
        <v>273</v>
      </c>
      <c r="D58" s="280">
        <v>881</v>
      </c>
      <c r="E58" s="281">
        <f>D58*1.27</f>
        <v>1118.8700000000001</v>
      </c>
      <c r="F58" s="161">
        <v>4.4000000000000004</v>
      </c>
      <c r="G58" s="278"/>
      <c r="H58" s="279">
        <f>D58*G58</f>
        <v>0</v>
      </c>
      <c r="I58" s="67"/>
      <c r="J58" s="4"/>
      <c r="K58" s="2"/>
      <c r="L58" s="2"/>
      <c r="M58" s="2"/>
      <c r="N58" s="2"/>
      <c r="O58" s="2"/>
    </row>
    <row r="59" spans="1:15" s="376" customFormat="1" ht="2.25" customHeight="1" x14ac:dyDescent="0.2">
      <c r="A59" s="367"/>
      <c r="B59" s="368"/>
      <c r="C59" s="369"/>
      <c r="D59" s="369"/>
      <c r="E59" s="370"/>
      <c r="F59" s="371"/>
      <c r="G59" s="372"/>
      <c r="H59" s="373"/>
      <c r="I59" s="374"/>
      <c r="J59" s="375"/>
    </row>
    <row r="60" spans="1:15" s="2" customFormat="1" ht="28.5" customHeight="1" x14ac:dyDescent="0.2">
      <c r="A60" s="310" t="s">
        <v>44</v>
      </c>
      <c r="B60" s="294" t="s">
        <v>13</v>
      </c>
      <c r="C60" s="295" t="s">
        <v>332</v>
      </c>
      <c r="D60" s="296">
        <v>744</v>
      </c>
      <c r="E60" s="297">
        <f>D60*1.27</f>
        <v>944.88</v>
      </c>
      <c r="F60" s="241">
        <f>D60*2</f>
        <v>1488</v>
      </c>
      <c r="G60" s="205"/>
      <c r="H60" s="298">
        <f>G60*D60</f>
        <v>0</v>
      </c>
      <c r="I60" s="67"/>
      <c r="J60" s="3"/>
      <c r="K60"/>
      <c r="L60"/>
      <c r="M60"/>
      <c r="N60"/>
      <c r="O60"/>
    </row>
    <row r="61" spans="1:15" s="2" customFormat="1" ht="18.75" thickBot="1" x14ac:dyDescent="0.25">
      <c r="A61" s="311"/>
      <c r="B61" s="36" t="s">
        <v>37</v>
      </c>
      <c r="C61" s="16" t="s">
        <v>333</v>
      </c>
      <c r="D61" s="35">
        <v>787</v>
      </c>
      <c r="E61" s="136">
        <f>D61*1.27</f>
        <v>999.49</v>
      </c>
      <c r="F61" s="133">
        <f>D61</f>
        <v>787</v>
      </c>
      <c r="G61" s="57"/>
      <c r="H61" s="77">
        <f>G61*D61</f>
        <v>0</v>
      </c>
      <c r="I61" s="67"/>
      <c r="J61" s="3"/>
      <c r="K61"/>
      <c r="L61"/>
      <c r="M61"/>
      <c r="N61"/>
      <c r="O61"/>
    </row>
    <row r="62" spans="1:15" ht="0.75" customHeight="1" x14ac:dyDescent="0.2">
      <c r="A62" s="118"/>
      <c r="B62" s="20"/>
      <c r="C62" s="20"/>
      <c r="D62" s="21"/>
      <c r="E62" s="24"/>
      <c r="F62" s="24"/>
      <c r="G62" s="59"/>
      <c r="H62" s="78"/>
      <c r="I62" s="73"/>
    </row>
    <row r="63" spans="1:15" ht="0.75" customHeight="1" thickBot="1" x14ac:dyDescent="0.25">
      <c r="A63"/>
      <c r="B63"/>
      <c r="C63"/>
      <c r="D63"/>
      <c r="E63"/>
      <c r="F63"/>
      <c r="G63"/>
      <c r="H63"/>
      <c r="I63"/>
    </row>
    <row r="64" spans="1:15" ht="25.5" customHeight="1" thickBot="1" x14ac:dyDescent="0.25">
      <c r="E64" s="301" t="s">
        <v>6</v>
      </c>
      <c r="F64" s="302"/>
      <c r="G64" s="303"/>
      <c r="H64" s="85">
        <f>SUM(H60:H62,H56,H53:H54,H48:H51,H45:H46,H42:H43,H39:H40,H37,H35,H32:H33,H28:H30,H24:H26,H20:H22,H18,H15:H16,H13,H10:H11,H7)</f>
        <v>0</v>
      </c>
      <c r="I64" s="74"/>
    </row>
    <row r="65" spans="1:15" ht="2.25" customHeight="1" thickBot="1" x14ac:dyDescent="0.25">
      <c r="E65" s="304"/>
      <c r="F65" s="305"/>
      <c r="G65" s="305"/>
      <c r="H65" s="305"/>
      <c r="I65" s="74"/>
    </row>
    <row r="66" spans="1:15" ht="24" customHeight="1" thickBot="1" x14ac:dyDescent="0.25">
      <c r="E66" s="301" t="s">
        <v>7</v>
      </c>
      <c r="F66" s="302"/>
      <c r="G66" s="303"/>
      <c r="H66" s="192">
        <f>H64*1.27</f>
        <v>0</v>
      </c>
      <c r="I66" s="75"/>
      <c r="J66" s="18"/>
      <c r="K66" s="18"/>
      <c r="L66" s="18"/>
      <c r="M66" s="18"/>
      <c r="N66" s="18"/>
      <c r="O66" s="18"/>
    </row>
    <row r="67" spans="1:15" s="18" customFormat="1" ht="17.25" customHeight="1" x14ac:dyDescent="0.2">
      <c r="A67" s="119"/>
      <c r="B67" s="6"/>
      <c r="C67" s="6"/>
      <c r="D67" s="14"/>
      <c r="E67" s="31"/>
      <c r="F67" s="31"/>
      <c r="G67" s="63"/>
      <c r="H67" s="87"/>
      <c r="I67" s="32"/>
      <c r="J67" s="2"/>
    </row>
    <row r="68" spans="1:15" s="18" customFormat="1" ht="17.25" customHeight="1" x14ac:dyDescent="0.2">
      <c r="A68" s="119"/>
      <c r="B68" s="6"/>
      <c r="C68" s="6"/>
      <c r="D68" s="14"/>
      <c r="E68" s="17"/>
      <c r="F68" s="17"/>
      <c r="G68" s="60"/>
      <c r="H68" s="17"/>
      <c r="I68" s="17"/>
      <c r="J68" s="2"/>
    </row>
    <row r="69" spans="1:15" s="18" customFormat="1" ht="17.25" customHeight="1" x14ac:dyDescent="0.2">
      <c r="A69" s="119"/>
      <c r="B69" s="6"/>
      <c r="C69" s="6"/>
      <c r="D69" s="14"/>
      <c r="E69" s="27"/>
      <c r="F69" s="27"/>
      <c r="G69" s="61"/>
      <c r="H69" s="26"/>
      <c r="I69" s="28"/>
      <c r="J69" s="2"/>
      <c r="K69" s="2"/>
      <c r="L69" s="2"/>
      <c r="M69" s="2"/>
      <c r="N69" s="2"/>
      <c r="O69" s="2"/>
    </row>
    <row r="70" spans="1:15" s="2" customFormat="1" ht="18" x14ac:dyDescent="0.2">
      <c r="A70" s="120"/>
      <c r="B70" s="6"/>
      <c r="C70" s="6"/>
      <c r="D70" s="14"/>
      <c r="E70" s="25"/>
      <c r="F70" s="25"/>
      <c r="G70" s="61"/>
      <c r="H70" s="26"/>
      <c r="I70" s="26"/>
      <c r="J70"/>
      <c r="K70" s="33"/>
      <c r="L70"/>
      <c r="M70"/>
      <c r="N70"/>
      <c r="O70"/>
    </row>
  </sheetData>
  <sheetProtection formatCells="0" formatColumns="0" formatRows="0" insertColumns="0" insertRows="0" insertHyperlinks="0" deleteColumns="0" deleteRows="0" sort="0" autoFilter="0" pivotTables="0"/>
  <protectedRanges>
    <protectedRange password="CF7A" sqref="C3" name="Tartomány1"/>
    <protectedRange password="CF7A" sqref="B58:F59 H58:I59" name="Tartomány1_2"/>
  </protectedRanges>
  <mergeCells count="25">
    <mergeCell ref="A1:I1"/>
    <mergeCell ref="A4:H4"/>
    <mergeCell ref="A5:H5"/>
    <mergeCell ref="A7:A8"/>
    <mergeCell ref="A45:A46"/>
    <mergeCell ref="A24:A26"/>
    <mergeCell ref="A28:A30"/>
    <mergeCell ref="A32:A33"/>
    <mergeCell ref="A39:A40"/>
    <mergeCell ref="A42:A43"/>
    <mergeCell ref="A2:I2"/>
    <mergeCell ref="D7:D8"/>
    <mergeCell ref="E7:E8"/>
    <mergeCell ref="F7:F8"/>
    <mergeCell ref="A10:A11"/>
    <mergeCell ref="E64:G64"/>
    <mergeCell ref="E65:H65"/>
    <mergeCell ref="E66:G66"/>
    <mergeCell ref="G7:G8"/>
    <mergeCell ref="H7:H8"/>
    <mergeCell ref="A60:A61"/>
    <mergeCell ref="A15:A16"/>
    <mergeCell ref="A20:A22"/>
    <mergeCell ref="A48:A51"/>
    <mergeCell ref="A53:A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O85"/>
  <sheetViews>
    <sheetView zoomScaleNormal="100" workbookViewId="0">
      <pane ySplit="4" topLeftCell="A5" activePane="bottomLeft" state="frozen"/>
      <selection pane="bottomLeft" activeCell="F9" sqref="F9"/>
    </sheetView>
  </sheetViews>
  <sheetFormatPr defaultColWidth="8.85546875" defaultRowHeight="15.75" x14ac:dyDescent="0.2"/>
  <cols>
    <col min="1" max="1" width="36.5703125" style="119" customWidth="1"/>
    <col min="2" max="3" width="12.140625" style="6" customWidth="1"/>
    <col min="4" max="4" width="12.140625" style="14" customWidth="1"/>
    <col min="5" max="5" width="13.42578125" style="15" customWidth="1"/>
    <col min="6" max="6" width="20.140625" style="221" bestFit="1" customWidth="1"/>
    <col min="7" max="7" width="12.42578125" style="62" customWidth="1"/>
    <col min="8" max="8" width="13.42578125" style="11" bestFit="1" customWidth="1"/>
    <col min="9" max="9" width="49.28515625" style="76" customWidth="1"/>
    <col min="11" max="11" width="7.28515625" customWidth="1"/>
  </cols>
  <sheetData>
    <row r="1" spans="1:15" s="2" customFormat="1" ht="63.75" customHeight="1" x14ac:dyDescent="0.2">
      <c r="A1" s="334"/>
      <c r="B1" s="334"/>
      <c r="C1" s="334"/>
      <c r="D1" s="334"/>
      <c r="E1" s="334"/>
      <c r="F1" s="334"/>
      <c r="G1" s="334"/>
      <c r="H1" s="334"/>
      <c r="I1" s="334"/>
      <c r="J1" s="4"/>
    </row>
    <row r="2" spans="1:15" ht="37.5" customHeight="1" x14ac:dyDescent="0.2">
      <c r="A2" s="51" t="s">
        <v>3</v>
      </c>
      <c r="B2" s="102" t="s">
        <v>93</v>
      </c>
      <c r="C2" s="102" t="s">
        <v>178</v>
      </c>
      <c r="D2" s="52" t="s">
        <v>1</v>
      </c>
      <c r="E2" s="52" t="s">
        <v>2</v>
      </c>
      <c r="F2" s="206" t="s">
        <v>14</v>
      </c>
      <c r="G2" s="101" t="s">
        <v>92</v>
      </c>
      <c r="H2" s="53" t="s">
        <v>5</v>
      </c>
      <c r="I2" s="53" t="s">
        <v>38</v>
      </c>
      <c r="J2" s="3"/>
    </row>
    <row r="3" spans="1:15" ht="6" hidden="1" customHeight="1" x14ac:dyDescent="0.2">
      <c r="A3" s="322"/>
      <c r="B3" s="323"/>
      <c r="C3" s="323"/>
      <c r="D3" s="323"/>
      <c r="E3" s="323"/>
      <c r="F3" s="323"/>
      <c r="G3" s="323"/>
      <c r="H3" s="323"/>
      <c r="I3" s="90"/>
      <c r="J3" s="3"/>
    </row>
    <row r="4" spans="1:15" s="1" customFormat="1" ht="3" customHeight="1" x14ac:dyDescent="0.2">
      <c r="A4" s="335"/>
      <c r="B4" s="335"/>
      <c r="C4" s="335"/>
      <c r="D4" s="335"/>
      <c r="E4" s="335"/>
      <c r="F4" s="335"/>
      <c r="G4" s="335"/>
      <c r="H4" s="335"/>
      <c r="I4" s="91"/>
      <c r="J4" s="9"/>
    </row>
    <row r="5" spans="1:15" ht="1.5" customHeight="1" x14ac:dyDescent="0.2">
      <c r="A5" s="112"/>
      <c r="B5" s="22"/>
      <c r="C5" s="22"/>
      <c r="D5" s="22"/>
      <c r="E5" s="41"/>
      <c r="F5" s="207"/>
      <c r="G5" s="54"/>
      <c r="H5" s="86"/>
      <c r="I5" s="92"/>
      <c r="J5" s="3"/>
    </row>
    <row r="6" spans="1:15" s="2" customFormat="1" ht="28.5" customHeight="1" x14ac:dyDescent="0.2">
      <c r="A6" s="299" t="s">
        <v>173</v>
      </c>
      <c r="B6" s="36" t="s">
        <v>0</v>
      </c>
      <c r="C6" s="258" t="s">
        <v>271</v>
      </c>
      <c r="D6" s="188">
        <v>2755</v>
      </c>
      <c r="E6" s="189">
        <f>D6*1.27</f>
        <v>3498.85</v>
      </c>
      <c r="F6" s="161">
        <v>2.73</v>
      </c>
      <c r="G6" s="186"/>
      <c r="H6" s="187">
        <f>D6*G6</f>
        <v>0</v>
      </c>
      <c r="I6" s="67"/>
      <c r="J6" s="4"/>
    </row>
    <row r="7" spans="1:15" s="2" customFormat="1" ht="28.5" customHeight="1" x14ac:dyDescent="0.2">
      <c r="A7" s="300"/>
      <c r="B7" s="34" t="s">
        <v>4</v>
      </c>
      <c r="C7" s="258" t="s">
        <v>272</v>
      </c>
      <c r="D7" s="35">
        <v>881</v>
      </c>
      <c r="E7" s="40">
        <f>D7*1.27</f>
        <v>1118.8700000000001</v>
      </c>
      <c r="F7" s="161">
        <v>4.41</v>
      </c>
      <c r="G7" s="57"/>
      <c r="H7" s="77">
        <f>D7*G7</f>
        <v>0</v>
      </c>
      <c r="I7" s="67"/>
      <c r="J7" s="4"/>
    </row>
    <row r="8" spans="1:15" ht="1.5" customHeight="1" x14ac:dyDescent="0.2">
      <c r="A8" s="112"/>
      <c r="B8" s="22"/>
      <c r="C8" s="22"/>
      <c r="D8" s="22"/>
      <c r="E8" s="41"/>
      <c r="F8" s="207"/>
      <c r="G8" s="54"/>
      <c r="H8" s="54"/>
      <c r="I8" s="92"/>
      <c r="J8" s="3"/>
    </row>
    <row r="9" spans="1:15" ht="50.25" customHeight="1" x14ac:dyDescent="0.2">
      <c r="A9" s="282" t="s">
        <v>174</v>
      </c>
      <c r="B9" s="36" t="s">
        <v>0</v>
      </c>
      <c r="C9" s="283" t="s">
        <v>437</v>
      </c>
      <c r="D9" s="283">
        <v>2755</v>
      </c>
      <c r="E9" s="284">
        <f>D9*1.27</f>
        <v>3498.85</v>
      </c>
      <c r="F9" s="161">
        <v>2.73</v>
      </c>
      <c r="G9" s="285"/>
      <c r="H9" s="286">
        <f>D9*G9</f>
        <v>0</v>
      </c>
      <c r="I9" s="67"/>
      <c r="J9" s="4"/>
      <c r="K9" s="2"/>
      <c r="L9" s="2"/>
      <c r="M9" s="2"/>
      <c r="N9" s="2"/>
      <c r="O9" s="2"/>
    </row>
    <row r="10" spans="1:15" ht="1.5" customHeight="1" x14ac:dyDescent="0.2">
      <c r="A10" s="112"/>
      <c r="B10" s="22"/>
      <c r="C10" s="22"/>
      <c r="D10" s="22"/>
      <c r="E10" s="41"/>
      <c r="F10" s="207"/>
      <c r="G10" s="54"/>
      <c r="H10" s="54"/>
      <c r="I10" s="92"/>
      <c r="J10" s="3"/>
    </row>
    <row r="11" spans="1:15" s="2" customFormat="1" ht="28.5" customHeight="1" x14ac:dyDescent="0.2">
      <c r="A11" s="325" t="s">
        <v>24</v>
      </c>
      <c r="B11" s="36" t="s">
        <v>0</v>
      </c>
      <c r="C11" s="258" t="s">
        <v>275</v>
      </c>
      <c r="D11" s="188">
        <v>2976</v>
      </c>
      <c r="E11" s="189">
        <f>D11*1.27</f>
        <v>3779.52</v>
      </c>
      <c r="F11" s="190">
        <v>119</v>
      </c>
      <c r="G11" s="186"/>
      <c r="H11" s="187">
        <f>D11*G11</f>
        <v>0</v>
      </c>
      <c r="I11" s="67"/>
      <c r="J11" s="4"/>
    </row>
    <row r="12" spans="1:15" s="2" customFormat="1" ht="28.5" customHeight="1" x14ac:dyDescent="0.2">
      <c r="A12" s="311"/>
      <c r="B12" s="34" t="s">
        <v>4</v>
      </c>
      <c r="C12" s="258" t="s">
        <v>274</v>
      </c>
      <c r="D12" s="35">
        <v>1101</v>
      </c>
      <c r="E12" s="40">
        <f>D12*1.27</f>
        <v>1398.27</v>
      </c>
      <c r="F12" s="190">
        <v>220</v>
      </c>
      <c r="G12" s="57"/>
      <c r="H12" s="187">
        <f>D12*G12</f>
        <v>0</v>
      </c>
      <c r="I12" s="67"/>
      <c r="J12" s="4"/>
    </row>
    <row r="13" spans="1:15" ht="1.5" customHeight="1" x14ac:dyDescent="0.2">
      <c r="A13" s="112"/>
      <c r="B13" s="22"/>
      <c r="C13" s="22"/>
      <c r="D13" s="22"/>
      <c r="E13" s="41"/>
      <c r="F13" s="207"/>
      <c r="G13" s="54"/>
      <c r="H13" s="54"/>
      <c r="I13" s="92"/>
      <c r="J13" s="3"/>
    </row>
    <row r="14" spans="1:15" s="2" customFormat="1" ht="28.5" customHeight="1" x14ac:dyDescent="0.2">
      <c r="A14" s="325" t="s">
        <v>25</v>
      </c>
      <c r="B14" s="36" t="s">
        <v>0</v>
      </c>
      <c r="C14" s="258" t="s">
        <v>276</v>
      </c>
      <c r="D14" s="188">
        <v>2976</v>
      </c>
      <c r="E14" s="189">
        <f>D14*1.27</f>
        <v>3779.52</v>
      </c>
      <c r="F14" s="190">
        <v>119</v>
      </c>
      <c r="G14" s="186"/>
      <c r="H14" s="187">
        <f>D14*G14</f>
        <v>0</v>
      </c>
      <c r="I14" s="67"/>
      <c r="J14" s="3"/>
      <c r="K14"/>
      <c r="L14"/>
      <c r="M14"/>
      <c r="N14"/>
      <c r="O14"/>
    </row>
    <row r="15" spans="1:15" s="2" customFormat="1" ht="28.5" customHeight="1" x14ac:dyDescent="0.2">
      <c r="A15" s="311"/>
      <c r="B15" s="34" t="s">
        <v>4</v>
      </c>
      <c r="C15" s="258" t="s">
        <v>277</v>
      </c>
      <c r="D15" s="188">
        <v>1101</v>
      </c>
      <c r="E15" s="189">
        <f>D15*1.27</f>
        <v>1398.27</v>
      </c>
      <c r="F15" s="190">
        <v>220</v>
      </c>
      <c r="G15" s="57"/>
      <c r="H15" s="187">
        <f>D15*G15</f>
        <v>0</v>
      </c>
      <c r="I15" s="67"/>
      <c r="J15" s="3"/>
      <c r="K15"/>
      <c r="L15"/>
      <c r="M15"/>
      <c r="N15"/>
      <c r="O15"/>
    </row>
    <row r="16" spans="1:15" ht="1.5" customHeight="1" x14ac:dyDescent="0.2">
      <c r="A16" s="114"/>
      <c r="B16" s="22"/>
      <c r="C16" s="22"/>
      <c r="D16" s="22"/>
      <c r="E16" s="41"/>
      <c r="F16" s="207"/>
      <c r="G16" s="54"/>
      <c r="H16" s="54"/>
      <c r="I16" s="92"/>
      <c r="J16" s="4"/>
      <c r="K16" s="2"/>
      <c r="L16" s="2"/>
      <c r="M16" s="2"/>
      <c r="N16" s="2"/>
      <c r="O16" s="2"/>
    </row>
    <row r="17" spans="1:15" s="2" customFormat="1" ht="28.5" customHeight="1" x14ac:dyDescent="0.2">
      <c r="A17" s="325" t="s">
        <v>26</v>
      </c>
      <c r="B17" s="36" t="s">
        <v>0</v>
      </c>
      <c r="C17" s="258" t="s">
        <v>278</v>
      </c>
      <c r="D17" s="35">
        <v>3858</v>
      </c>
      <c r="E17" s="40">
        <f>D17*1.27</f>
        <v>4899.66</v>
      </c>
      <c r="F17" s="190">
        <v>154</v>
      </c>
      <c r="G17" s="57"/>
      <c r="H17" s="187">
        <f>D17*G17</f>
        <v>0</v>
      </c>
      <c r="I17" s="67"/>
      <c r="J17" s="3"/>
      <c r="K17"/>
      <c r="L17"/>
      <c r="M17"/>
      <c r="N17"/>
      <c r="O17"/>
    </row>
    <row r="18" spans="1:15" ht="27" customHeight="1" x14ac:dyDescent="0.2">
      <c r="A18" s="311"/>
      <c r="B18" s="36" t="s">
        <v>37</v>
      </c>
      <c r="C18" s="258" t="s">
        <v>279</v>
      </c>
      <c r="D18" s="35">
        <v>1156</v>
      </c>
      <c r="E18" s="40">
        <f>D18*1.27</f>
        <v>1468.1200000000001</v>
      </c>
      <c r="F18" s="190">
        <v>231</v>
      </c>
      <c r="G18" s="57"/>
      <c r="H18" s="187">
        <f>D18*G18</f>
        <v>0</v>
      </c>
      <c r="I18" s="67"/>
      <c r="J18" s="3"/>
    </row>
    <row r="19" spans="1:15" ht="1.5" customHeight="1" x14ac:dyDescent="0.2">
      <c r="A19" s="114"/>
      <c r="B19" s="22"/>
      <c r="C19" s="22"/>
      <c r="D19" s="22"/>
      <c r="E19" s="41"/>
      <c r="F19" s="42"/>
      <c r="G19" s="54"/>
      <c r="H19" s="54"/>
      <c r="I19" s="92"/>
      <c r="J19" s="4"/>
      <c r="K19" s="2"/>
      <c r="L19" s="2"/>
      <c r="M19" s="2"/>
      <c r="N19" s="2"/>
      <c r="O19" s="2"/>
    </row>
    <row r="20" spans="1:15" s="2" customFormat="1" ht="28.5" customHeight="1" x14ac:dyDescent="0.2">
      <c r="A20" s="299" t="s">
        <v>42</v>
      </c>
      <c r="B20" s="34" t="s">
        <v>0</v>
      </c>
      <c r="C20" s="258" t="s">
        <v>280</v>
      </c>
      <c r="D20" s="35">
        <v>2976</v>
      </c>
      <c r="E20" s="40">
        <f>D20*1.27</f>
        <v>3779.52</v>
      </c>
      <c r="F20" s="190">
        <v>595</v>
      </c>
      <c r="G20" s="57"/>
      <c r="H20" s="187">
        <f>D20*G20</f>
        <v>0</v>
      </c>
      <c r="I20" s="67"/>
      <c r="J20" s="3"/>
      <c r="K20"/>
      <c r="L20"/>
      <c r="M20"/>
      <c r="N20"/>
      <c r="O20"/>
    </row>
    <row r="21" spans="1:15" s="2" customFormat="1" ht="28.5" customHeight="1" x14ac:dyDescent="0.2">
      <c r="A21" s="311"/>
      <c r="B21" s="34" t="s">
        <v>13</v>
      </c>
      <c r="C21" s="258" t="s">
        <v>383</v>
      </c>
      <c r="D21" s="35">
        <v>905</v>
      </c>
      <c r="E21" s="40">
        <f>D21*1.27</f>
        <v>1149.3499999999999</v>
      </c>
      <c r="F21" s="190">
        <v>905</v>
      </c>
      <c r="G21" s="57"/>
      <c r="H21" s="187">
        <f>D21*G21</f>
        <v>0</v>
      </c>
      <c r="I21" s="67"/>
      <c r="J21" s="3"/>
      <c r="K21"/>
      <c r="L21"/>
      <c r="M21"/>
      <c r="N21"/>
      <c r="O21"/>
    </row>
    <row r="22" spans="1:15" ht="1.5" customHeight="1" x14ac:dyDescent="0.2">
      <c r="A22" s="114"/>
      <c r="B22" s="22"/>
      <c r="C22" s="22"/>
      <c r="D22" s="22"/>
      <c r="E22" s="41"/>
      <c r="F22" s="207"/>
      <c r="G22" s="54"/>
      <c r="H22" s="54"/>
      <c r="I22" s="92"/>
      <c r="J22" s="4"/>
      <c r="K22" s="2"/>
      <c r="L22" s="2"/>
      <c r="M22" s="2"/>
      <c r="N22" s="2"/>
      <c r="O22" s="2"/>
    </row>
    <row r="23" spans="1:15" s="2" customFormat="1" ht="20.25" customHeight="1" x14ac:dyDescent="0.2">
      <c r="A23" s="325" t="s">
        <v>27</v>
      </c>
      <c r="B23" s="7" t="s">
        <v>15</v>
      </c>
      <c r="C23" s="258" t="s">
        <v>281</v>
      </c>
      <c r="D23" s="12">
        <v>1736</v>
      </c>
      <c r="E23" s="43">
        <f>D23*1.27</f>
        <v>2204.7200000000003</v>
      </c>
      <c r="F23" s="208" t="s">
        <v>176</v>
      </c>
      <c r="G23" s="55"/>
      <c r="H23" s="187">
        <f>D23*G23</f>
        <v>0</v>
      </c>
      <c r="I23" s="68"/>
      <c r="J23" s="3"/>
      <c r="K23"/>
      <c r="L23"/>
      <c r="M23"/>
      <c r="N23"/>
      <c r="O23"/>
    </row>
    <row r="24" spans="1:15" s="2" customFormat="1" ht="19.5" customHeight="1" x14ac:dyDescent="0.2">
      <c r="A24" s="321"/>
      <c r="B24" s="7" t="s">
        <v>15</v>
      </c>
      <c r="C24" s="258" t="s">
        <v>282</v>
      </c>
      <c r="D24" s="12">
        <v>1736</v>
      </c>
      <c r="E24" s="43">
        <f>D24*1.27</f>
        <v>2204.7200000000003</v>
      </c>
      <c r="F24" s="208" t="s">
        <v>175</v>
      </c>
      <c r="G24" s="55"/>
      <c r="H24" s="187">
        <f>D24*G24</f>
        <v>0</v>
      </c>
      <c r="I24" s="68"/>
      <c r="J24" s="3"/>
      <c r="K24"/>
      <c r="L24"/>
      <c r="M24"/>
      <c r="N24"/>
      <c r="O24"/>
    </row>
    <row r="25" spans="1:15" ht="1.5" customHeight="1" x14ac:dyDescent="0.2">
      <c r="A25" s="114"/>
      <c r="B25" s="22"/>
      <c r="C25" s="22"/>
      <c r="D25" s="22"/>
      <c r="E25" s="41"/>
      <c r="F25" s="207"/>
      <c r="G25" s="54"/>
      <c r="H25" s="54"/>
      <c r="I25" s="92"/>
      <c r="J25" s="4"/>
      <c r="K25" s="2"/>
      <c r="L25" s="2"/>
      <c r="M25" s="2"/>
      <c r="N25" s="2"/>
      <c r="O25" s="2"/>
    </row>
    <row r="26" spans="1:15" s="2" customFormat="1" ht="28.5" customHeight="1" x14ac:dyDescent="0.2">
      <c r="A26" s="299" t="s">
        <v>39</v>
      </c>
      <c r="B26" s="36" t="s">
        <v>0</v>
      </c>
      <c r="C26" s="258" t="s">
        <v>283</v>
      </c>
      <c r="D26" s="12">
        <v>4299</v>
      </c>
      <c r="E26" s="43">
        <f>D26*1.27</f>
        <v>5459.7300000000005</v>
      </c>
      <c r="F26" s="190">
        <v>86</v>
      </c>
      <c r="G26" s="186"/>
      <c r="H26" s="187">
        <f>D26*G26</f>
        <v>0</v>
      </c>
      <c r="I26" s="67"/>
      <c r="J26" s="3"/>
      <c r="K26"/>
      <c r="L26"/>
      <c r="M26"/>
      <c r="N26"/>
      <c r="O26"/>
    </row>
    <row r="27" spans="1:15" s="2" customFormat="1" ht="28.5" customHeight="1" x14ac:dyDescent="0.2">
      <c r="A27" s="300"/>
      <c r="B27" s="34" t="s">
        <v>4</v>
      </c>
      <c r="C27" s="258" t="s">
        <v>284</v>
      </c>
      <c r="D27" s="12">
        <v>1212</v>
      </c>
      <c r="E27" s="43">
        <f>D27*1.27</f>
        <v>1539.24</v>
      </c>
      <c r="F27" s="190">
        <v>121</v>
      </c>
      <c r="G27" s="57"/>
      <c r="H27" s="187">
        <f>D27*G27</f>
        <v>0</v>
      </c>
      <c r="I27" s="67"/>
      <c r="J27" s="3"/>
      <c r="K27"/>
      <c r="L27"/>
      <c r="M27"/>
      <c r="N27"/>
      <c r="O27"/>
    </row>
    <row r="28" spans="1:15" ht="1.5" customHeight="1" x14ac:dyDescent="0.2">
      <c r="A28" s="114"/>
      <c r="B28" s="22"/>
      <c r="C28" s="22"/>
      <c r="D28" s="22"/>
      <c r="E28" s="41"/>
      <c r="F28" s="207"/>
      <c r="G28" s="54"/>
      <c r="H28" s="54"/>
      <c r="I28" s="92"/>
      <c r="J28" s="4"/>
      <c r="K28" s="2"/>
      <c r="L28" s="2"/>
      <c r="M28" s="2"/>
      <c r="N28" s="2"/>
      <c r="O28" s="2"/>
    </row>
    <row r="29" spans="1:15" s="2" customFormat="1" ht="28.5" customHeight="1" x14ac:dyDescent="0.2">
      <c r="A29" s="325" t="s">
        <v>28</v>
      </c>
      <c r="B29" s="7" t="s">
        <v>0</v>
      </c>
      <c r="C29" s="258" t="s">
        <v>285</v>
      </c>
      <c r="D29" s="16">
        <v>3637</v>
      </c>
      <c r="E29" s="43">
        <f>D29*1.27</f>
        <v>4618.99</v>
      </c>
      <c r="F29" s="190">
        <v>727</v>
      </c>
      <c r="G29" s="56"/>
      <c r="H29" s="187">
        <f>D29*G29</f>
        <v>0</v>
      </c>
      <c r="I29" s="68"/>
      <c r="J29" s="3"/>
      <c r="K29"/>
      <c r="L29"/>
      <c r="M29"/>
      <c r="N29"/>
      <c r="O29"/>
    </row>
    <row r="30" spans="1:15" ht="27.75" customHeight="1" x14ac:dyDescent="0.2">
      <c r="A30" s="311"/>
      <c r="B30" s="7" t="s">
        <v>4</v>
      </c>
      <c r="C30" s="258" t="s">
        <v>286</v>
      </c>
      <c r="D30" s="12">
        <v>1101</v>
      </c>
      <c r="E30" s="43">
        <f>D30*1.27</f>
        <v>1398.27</v>
      </c>
      <c r="F30" s="191">
        <v>1101</v>
      </c>
      <c r="G30" s="55"/>
      <c r="H30" s="187">
        <f>D30*G30</f>
        <v>0</v>
      </c>
      <c r="I30" s="68"/>
      <c r="J30" s="3"/>
    </row>
    <row r="31" spans="1:15" ht="1.5" customHeight="1" x14ac:dyDescent="0.2">
      <c r="A31" s="114"/>
      <c r="B31" s="22"/>
      <c r="C31" s="22"/>
      <c r="D31" s="22"/>
      <c r="E31" s="167"/>
      <c r="F31" s="207"/>
      <c r="G31" s="54"/>
      <c r="H31" s="54"/>
      <c r="I31" s="92"/>
      <c r="J31" s="4"/>
      <c r="K31" s="2"/>
      <c r="L31" s="2"/>
      <c r="M31" s="2"/>
      <c r="N31" s="2"/>
      <c r="O31" s="2"/>
    </row>
    <row r="32" spans="1:15" s="173" customFormat="1" ht="28.5" customHeight="1" x14ac:dyDescent="0.2">
      <c r="A32" s="325" t="s">
        <v>29</v>
      </c>
      <c r="B32" s="7" t="s">
        <v>0</v>
      </c>
      <c r="C32" s="258" t="s">
        <v>287</v>
      </c>
      <c r="D32" s="188">
        <v>2755</v>
      </c>
      <c r="E32" s="189">
        <f>D32*1.27</f>
        <v>3498.85</v>
      </c>
      <c r="F32" s="161">
        <v>2.7</v>
      </c>
      <c r="G32" s="181"/>
      <c r="H32" s="187">
        <f>D32*G32</f>
        <v>0</v>
      </c>
      <c r="I32" s="182"/>
      <c r="J32" s="177"/>
      <c r="K32" s="174"/>
      <c r="L32" s="174"/>
      <c r="M32" s="174"/>
      <c r="N32" s="174"/>
      <c r="O32" s="174"/>
    </row>
    <row r="33" spans="1:15" s="2" customFormat="1" ht="28.5" customHeight="1" x14ac:dyDescent="0.2">
      <c r="A33" s="311"/>
      <c r="B33" s="83" t="s">
        <v>4</v>
      </c>
      <c r="C33" s="258" t="s">
        <v>288</v>
      </c>
      <c r="D33" s="35">
        <v>660</v>
      </c>
      <c r="E33" s="40">
        <f>D33*1.27</f>
        <v>838.2</v>
      </c>
      <c r="F33" s="161">
        <v>3.25</v>
      </c>
      <c r="G33" s="57"/>
      <c r="H33" s="187">
        <f>D33*G33</f>
        <v>0</v>
      </c>
      <c r="I33" s="67"/>
      <c r="J33" s="3"/>
      <c r="K33"/>
      <c r="L33"/>
      <c r="M33"/>
      <c r="N33"/>
      <c r="O33"/>
    </row>
    <row r="34" spans="1:15" ht="1.5" customHeight="1" x14ac:dyDescent="0.2">
      <c r="A34" s="114"/>
      <c r="B34" s="22"/>
      <c r="C34" s="22"/>
      <c r="D34" s="22"/>
      <c r="E34" s="41"/>
      <c r="F34" s="207"/>
      <c r="G34" s="54"/>
      <c r="H34" s="54"/>
      <c r="I34" s="92"/>
      <c r="J34" s="4"/>
      <c r="K34" s="2"/>
      <c r="L34" s="2"/>
      <c r="M34" s="2"/>
      <c r="N34" s="2"/>
      <c r="O34" s="2"/>
    </row>
    <row r="35" spans="1:15" s="4" customFormat="1" ht="28.5" customHeight="1" x14ac:dyDescent="0.2">
      <c r="A35" s="326" t="s">
        <v>41</v>
      </c>
      <c r="B35" s="7" t="s">
        <v>0</v>
      </c>
      <c r="C35" s="258" t="s">
        <v>289</v>
      </c>
      <c r="D35" s="188">
        <v>4299</v>
      </c>
      <c r="E35" s="189">
        <f>D35*1.27</f>
        <v>5459.7300000000005</v>
      </c>
      <c r="F35" s="161">
        <v>859</v>
      </c>
      <c r="G35" s="186"/>
      <c r="H35" s="187">
        <f>D35*G35</f>
        <v>0</v>
      </c>
      <c r="I35" s="185"/>
      <c r="J35" s="3"/>
      <c r="K35"/>
      <c r="L35"/>
      <c r="M35"/>
      <c r="N35"/>
      <c r="O35"/>
    </row>
    <row r="36" spans="1:15" s="4" customFormat="1" ht="28.5" customHeight="1" x14ac:dyDescent="0.2">
      <c r="A36" s="328"/>
      <c r="B36" s="83" t="s">
        <v>4</v>
      </c>
      <c r="C36" s="258" t="s">
        <v>290</v>
      </c>
      <c r="D36" s="35">
        <v>859</v>
      </c>
      <c r="E36" s="40">
        <f>D36*1.27</f>
        <v>1090.93</v>
      </c>
      <c r="F36" s="161">
        <v>859</v>
      </c>
      <c r="G36" s="57"/>
      <c r="H36" s="187">
        <f>D36*G36</f>
        <v>0</v>
      </c>
      <c r="I36" s="68"/>
      <c r="J36" s="3"/>
      <c r="K36"/>
      <c r="L36"/>
      <c r="M36"/>
      <c r="N36"/>
      <c r="O36"/>
    </row>
    <row r="37" spans="1:15" ht="1.5" customHeight="1" x14ac:dyDescent="0.2">
      <c r="A37" s="114"/>
      <c r="B37" s="22"/>
      <c r="C37" s="22"/>
      <c r="D37" s="22"/>
      <c r="E37" s="22"/>
      <c r="F37" s="207"/>
      <c r="G37" s="207"/>
      <c r="H37" s="207"/>
      <c r="I37" s="92"/>
      <c r="J37" s="4"/>
      <c r="K37" s="2"/>
      <c r="L37" s="2"/>
      <c r="M37" s="2"/>
      <c r="N37" s="2"/>
      <c r="O37" s="2"/>
    </row>
    <row r="38" spans="1:15" s="4" customFormat="1" ht="28.5" customHeight="1" x14ac:dyDescent="0.2">
      <c r="A38" s="299" t="s">
        <v>433</v>
      </c>
      <c r="B38" s="7" t="s">
        <v>0</v>
      </c>
      <c r="C38" s="274" t="s">
        <v>435</v>
      </c>
      <c r="D38" s="274">
        <v>3086</v>
      </c>
      <c r="E38" s="275">
        <f>D38*1.27</f>
        <v>3919.2200000000003</v>
      </c>
      <c r="F38" s="161">
        <f>D38/5</f>
        <v>617.20000000000005</v>
      </c>
      <c r="G38" s="276"/>
      <c r="H38" s="277">
        <f>D38*G38</f>
        <v>0</v>
      </c>
      <c r="I38" s="273"/>
      <c r="J38" s="3"/>
      <c r="K38"/>
      <c r="L38"/>
      <c r="M38"/>
      <c r="N38"/>
      <c r="O38"/>
    </row>
    <row r="39" spans="1:15" s="4" customFormat="1" ht="28.5" customHeight="1" x14ac:dyDescent="0.2">
      <c r="A39" s="300"/>
      <c r="B39" s="83" t="s">
        <v>4</v>
      </c>
      <c r="C39" s="274" t="s">
        <v>434</v>
      </c>
      <c r="D39" s="274">
        <v>693</v>
      </c>
      <c r="E39" s="275">
        <f>D39*1.27</f>
        <v>880.11</v>
      </c>
      <c r="F39" s="161">
        <f>D39</f>
        <v>693</v>
      </c>
      <c r="G39" s="276"/>
      <c r="H39" s="277">
        <f>D39*G39</f>
        <v>0</v>
      </c>
      <c r="I39" s="273"/>
      <c r="J39" s="3"/>
      <c r="K39"/>
      <c r="L39"/>
      <c r="M39"/>
      <c r="N39"/>
      <c r="O39"/>
    </row>
    <row r="40" spans="1:15" ht="1.5" customHeight="1" x14ac:dyDescent="0.2">
      <c r="A40" s="116"/>
      <c r="B40" s="48"/>
      <c r="C40" s="48"/>
      <c r="D40" s="48"/>
      <c r="E40" s="49"/>
      <c r="F40" s="212"/>
      <c r="G40" s="79"/>
      <c r="H40" s="79"/>
      <c r="I40" s="92"/>
      <c r="J40" s="4"/>
      <c r="K40" s="2"/>
      <c r="L40" s="2"/>
      <c r="M40" s="2"/>
      <c r="N40" s="2"/>
      <c r="O40" s="2"/>
    </row>
    <row r="41" spans="1:15" s="4" customFormat="1" ht="28.5" customHeight="1" x14ac:dyDescent="0.2">
      <c r="A41" s="113" t="s">
        <v>30</v>
      </c>
      <c r="B41" s="36" t="s">
        <v>0</v>
      </c>
      <c r="C41" s="258" t="s">
        <v>291</v>
      </c>
      <c r="D41" s="35">
        <v>2535</v>
      </c>
      <c r="E41" s="40">
        <f>D41*1.27</f>
        <v>3219.45</v>
      </c>
      <c r="F41" s="161">
        <v>460</v>
      </c>
      <c r="G41" s="57"/>
      <c r="H41" s="187">
        <f>D41*G41</f>
        <v>0</v>
      </c>
      <c r="I41" s="68"/>
      <c r="J41" s="3"/>
      <c r="K41"/>
      <c r="L41"/>
      <c r="M41"/>
      <c r="N41"/>
      <c r="O41"/>
    </row>
    <row r="42" spans="1:15" ht="1.5" customHeight="1" x14ac:dyDescent="0.2">
      <c r="A42" s="114"/>
      <c r="B42" s="22"/>
      <c r="C42" s="22"/>
      <c r="D42" s="22"/>
      <c r="E42" s="41"/>
      <c r="F42" s="207"/>
      <c r="G42" s="42"/>
      <c r="H42" s="42"/>
      <c r="I42" s="92"/>
      <c r="J42" s="4"/>
      <c r="K42" s="2"/>
      <c r="L42" s="2"/>
      <c r="M42" s="2"/>
      <c r="N42" s="2"/>
      <c r="O42" s="2"/>
    </row>
    <row r="43" spans="1:15" s="4" customFormat="1" ht="28.5" customHeight="1" x14ac:dyDescent="0.2">
      <c r="A43" s="110" t="s">
        <v>53</v>
      </c>
      <c r="B43" s="36" t="s">
        <v>0</v>
      </c>
      <c r="C43" s="258" t="s">
        <v>292</v>
      </c>
      <c r="D43" s="35">
        <v>2755</v>
      </c>
      <c r="E43" s="47">
        <f>D43*1.27</f>
        <v>3498.85</v>
      </c>
      <c r="F43" s="209">
        <v>850</v>
      </c>
      <c r="G43" s="80"/>
      <c r="H43" s="187">
        <f>D43*G43</f>
        <v>0</v>
      </c>
      <c r="I43" s="68"/>
      <c r="J43" s="3"/>
      <c r="K43"/>
      <c r="L43"/>
      <c r="M43"/>
      <c r="N43"/>
      <c r="O43"/>
    </row>
    <row r="44" spans="1:15" s="174" customFormat="1" ht="1.5" customHeight="1" x14ac:dyDescent="0.2">
      <c r="A44" s="166"/>
      <c r="B44" s="167"/>
      <c r="C44" s="167"/>
      <c r="D44" s="167"/>
      <c r="E44" s="168"/>
      <c r="F44" s="210"/>
      <c r="G44" s="170"/>
      <c r="H44" s="170"/>
      <c r="I44" s="171"/>
      <c r="J44" s="172"/>
      <c r="K44" s="173"/>
      <c r="L44" s="173"/>
      <c r="M44" s="173"/>
      <c r="N44" s="173"/>
      <c r="O44" s="173"/>
    </row>
    <row r="45" spans="1:15" s="172" customFormat="1" ht="28.5" customHeight="1" x14ac:dyDescent="0.2">
      <c r="A45" s="330" t="s">
        <v>169</v>
      </c>
      <c r="B45" s="175" t="s">
        <v>0</v>
      </c>
      <c r="C45" s="258" t="s">
        <v>293</v>
      </c>
      <c r="D45" s="146">
        <v>2369</v>
      </c>
      <c r="E45" s="147">
        <f>D45*1.27</f>
        <v>3008.63</v>
      </c>
      <c r="F45" s="211">
        <v>474</v>
      </c>
      <c r="G45" s="203"/>
      <c r="H45" s="187">
        <f>D45*G45</f>
        <v>0</v>
      </c>
      <c r="I45" s="176"/>
      <c r="J45" s="177"/>
      <c r="K45" s="174"/>
      <c r="L45" s="174"/>
      <c r="M45" s="174"/>
      <c r="N45" s="174"/>
      <c r="O45" s="174"/>
    </row>
    <row r="46" spans="1:15" s="172" customFormat="1" ht="28.5" customHeight="1" x14ac:dyDescent="0.2">
      <c r="A46" s="331"/>
      <c r="B46" s="204" t="s">
        <v>4</v>
      </c>
      <c r="C46" s="258" t="s">
        <v>294</v>
      </c>
      <c r="D46" s="146">
        <v>594</v>
      </c>
      <c r="E46" s="147">
        <f>D46*1.27</f>
        <v>754.38</v>
      </c>
      <c r="F46" s="211">
        <v>594</v>
      </c>
      <c r="G46" s="180"/>
      <c r="H46" s="187">
        <f>D46*G46</f>
        <v>0</v>
      </c>
      <c r="I46" s="176"/>
      <c r="J46" s="177"/>
      <c r="K46" s="174"/>
      <c r="L46" s="174"/>
      <c r="M46" s="174"/>
      <c r="N46" s="174"/>
      <c r="O46" s="174"/>
    </row>
    <row r="47" spans="1:15" s="174" customFormat="1" ht="1.5" customHeight="1" x14ac:dyDescent="0.2">
      <c r="A47" s="166"/>
      <c r="B47" s="167"/>
      <c r="C47" s="167"/>
      <c r="D47" s="167"/>
      <c r="E47" s="168"/>
      <c r="F47" s="210"/>
      <c r="G47" s="169"/>
      <c r="H47" s="169"/>
      <c r="I47" s="171"/>
      <c r="J47" s="172"/>
      <c r="K47" s="173"/>
      <c r="L47" s="173"/>
      <c r="M47" s="173"/>
      <c r="N47" s="173"/>
      <c r="O47" s="173"/>
    </row>
    <row r="48" spans="1:15" s="2" customFormat="1" ht="28.5" customHeight="1" x14ac:dyDescent="0.2">
      <c r="A48" s="332" t="s">
        <v>31</v>
      </c>
      <c r="B48" s="7" t="s">
        <v>0</v>
      </c>
      <c r="C48" s="258" t="s">
        <v>295</v>
      </c>
      <c r="D48" s="157">
        <v>4684</v>
      </c>
      <c r="E48" s="158">
        <f>D48*1.27</f>
        <v>5948.68</v>
      </c>
      <c r="F48" s="161">
        <v>9.3000000000000007</v>
      </c>
      <c r="G48" s="159"/>
      <c r="H48" s="187">
        <f>D48*G48</f>
        <v>0</v>
      </c>
      <c r="I48" s="67"/>
      <c r="J48"/>
      <c r="K48"/>
      <c r="L48"/>
      <c r="M48"/>
      <c r="N48"/>
      <c r="O48"/>
    </row>
    <row r="49" spans="1:15" s="2" customFormat="1" ht="28.5" customHeight="1" x14ac:dyDescent="0.2">
      <c r="A49" s="336"/>
      <c r="B49" s="7" t="s">
        <v>4</v>
      </c>
      <c r="C49" s="258" t="s">
        <v>296</v>
      </c>
      <c r="D49" s="35">
        <v>1101</v>
      </c>
      <c r="E49" s="40">
        <v>1399</v>
      </c>
      <c r="F49" s="190">
        <v>11</v>
      </c>
      <c r="G49" s="57"/>
      <c r="H49" s="187">
        <f>D49*G49</f>
        <v>0</v>
      </c>
      <c r="I49" s="67"/>
      <c r="J49"/>
      <c r="K49"/>
      <c r="L49"/>
      <c r="M49"/>
      <c r="N49"/>
      <c r="O49"/>
    </row>
    <row r="50" spans="1:15" ht="1.5" customHeight="1" x14ac:dyDescent="0.2">
      <c r="A50" s="115"/>
      <c r="B50" s="22"/>
      <c r="C50" s="48"/>
      <c r="D50" s="48"/>
      <c r="E50" s="49"/>
      <c r="F50" s="212"/>
      <c r="G50" s="79"/>
      <c r="H50" s="79"/>
      <c r="I50" s="92"/>
      <c r="J50" s="4"/>
      <c r="K50" s="2"/>
      <c r="L50" s="2"/>
      <c r="M50" s="2"/>
      <c r="N50" s="2"/>
      <c r="O50" s="2"/>
    </row>
    <row r="51" spans="1:15" ht="28.5" customHeight="1" x14ac:dyDescent="0.2">
      <c r="A51" s="299" t="s">
        <v>165</v>
      </c>
      <c r="B51" s="7" t="s">
        <v>0</v>
      </c>
      <c r="C51" s="258" t="s">
        <v>297</v>
      </c>
      <c r="D51" s="157">
        <v>4999</v>
      </c>
      <c r="E51" s="158">
        <f>D51*1.27</f>
        <v>6348.7300000000005</v>
      </c>
      <c r="F51" s="190">
        <v>709</v>
      </c>
      <c r="G51" s="159"/>
      <c r="H51" s="187">
        <f>D51*G51</f>
        <v>0</v>
      </c>
      <c r="I51" s="337"/>
    </row>
    <row r="52" spans="1:15" ht="28.5" customHeight="1" x14ac:dyDescent="0.2">
      <c r="A52" s="310"/>
      <c r="B52" s="7" t="s">
        <v>4</v>
      </c>
      <c r="C52" s="258" t="s">
        <v>378</v>
      </c>
      <c r="D52" s="188">
        <v>787</v>
      </c>
      <c r="E52" s="189">
        <f>D52*1.27</f>
        <v>999.49</v>
      </c>
      <c r="F52" s="190">
        <v>999</v>
      </c>
      <c r="G52" s="186"/>
      <c r="H52" s="187">
        <f>D52*G52</f>
        <v>0</v>
      </c>
      <c r="I52" s="337"/>
    </row>
    <row r="53" spans="1:15" s="4" customFormat="1" ht="28.5" customHeight="1" x14ac:dyDescent="0.2">
      <c r="A53" s="300"/>
      <c r="B53" s="83" t="s">
        <v>13</v>
      </c>
      <c r="C53" s="258" t="s">
        <v>379</v>
      </c>
      <c r="D53" s="35">
        <v>787</v>
      </c>
      <c r="E53" s="40">
        <f>D53*1.27</f>
        <v>999.49</v>
      </c>
      <c r="F53" s="190">
        <v>1574</v>
      </c>
      <c r="G53" s="57"/>
      <c r="H53" s="187">
        <f>D53*G53</f>
        <v>0</v>
      </c>
      <c r="I53" s="337"/>
      <c r="J53" s="151"/>
      <c r="K53"/>
      <c r="L53"/>
      <c r="M53"/>
      <c r="N53"/>
      <c r="O53"/>
    </row>
    <row r="54" spans="1:15" ht="1.5" customHeight="1" x14ac:dyDescent="0.2">
      <c r="A54" s="116"/>
      <c r="B54" s="48"/>
      <c r="C54" s="48"/>
      <c r="D54" s="48"/>
      <c r="E54" s="49"/>
      <c r="F54" s="50"/>
      <c r="G54" s="79"/>
      <c r="H54" s="79"/>
      <c r="I54" s="92"/>
      <c r="J54" s="4"/>
      <c r="K54" s="2"/>
      <c r="L54" s="2"/>
      <c r="M54" s="2"/>
      <c r="N54" s="2"/>
      <c r="O54" s="2"/>
    </row>
    <row r="55" spans="1:15" ht="28.5" customHeight="1" x14ac:dyDescent="0.2">
      <c r="A55" s="326" t="s">
        <v>166</v>
      </c>
      <c r="B55" s="7" t="s">
        <v>0</v>
      </c>
      <c r="C55" s="258" t="s">
        <v>298</v>
      </c>
      <c r="D55" s="188">
        <v>4999</v>
      </c>
      <c r="E55" s="189">
        <f>D55*1.27</f>
        <v>6348.7300000000005</v>
      </c>
      <c r="F55" s="190">
        <v>22</v>
      </c>
      <c r="G55" s="186"/>
      <c r="H55" s="187">
        <f>D55*G55</f>
        <v>0</v>
      </c>
      <c r="I55" s="185"/>
    </row>
    <row r="56" spans="1:15" ht="28.5" customHeight="1" x14ac:dyDescent="0.2">
      <c r="A56" s="328"/>
      <c r="B56" s="83" t="s">
        <v>4</v>
      </c>
      <c r="C56" s="258" t="s">
        <v>299</v>
      </c>
      <c r="D56" s="157">
        <v>1432</v>
      </c>
      <c r="E56" s="158">
        <f>D56*1.27</f>
        <v>1818.64</v>
      </c>
      <c r="F56" s="190">
        <v>29</v>
      </c>
      <c r="G56" s="159"/>
      <c r="H56" s="187">
        <f>D56*G56</f>
        <v>0</v>
      </c>
      <c r="I56" s="68"/>
    </row>
    <row r="57" spans="1:15" ht="1.5" customHeight="1" x14ac:dyDescent="0.2">
      <c r="A57" s="116"/>
      <c r="B57" s="48"/>
      <c r="C57" s="48"/>
      <c r="D57" s="48"/>
      <c r="E57" s="49"/>
      <c r="F57" s="212"/>
      <c r="G57" s="79"/>
      <c r="H57" s="79"/>
      <c r="I57" s="92"/>
      <c r="J57" s="4"/>
      <c r="K57" s="2"/>
      <c r="L57" s="2"/>
      <c r="M57" s="2"/>
      <c r="N57" s="2"/>
      <c r="O57" s="2"/>
    </row>
    <row r="58" spans="1:15" s="4" customFormat="1" ht="28.5" customHeight="1" x14ac:dyDescent="0.2">
      <c r="A58" s="97" t="s">
        <v>40</v>
      </c>
      <c r="B58" s="36" t="s">
        <v>0</v>
      </c>
      <c r="C58" s="258" t="s">
        <v>300</v>
      </c>
      <c r="D58" s="35">
        <v>4648</v>
      </c>
      <c r="E58" s="40">
        <f>D58*1.27</f>
        <v>5902.96</v>
      </c>
      <c r="F58" s="190">
        <v>937</v>
      </c>
      <c r="G58" s="57"/>
      <c r="H58" s="187">
        <f>D58*G58</f>
        <v>0</v>
      </c>
      <c r="I58" s="68"/>
      <c r="J58" s="3"/>
      <c r="K58"/>
      <c r="L58"/>
      <c r="M58"/>
      <c r="N58"/>
      <c r="O58"/>
    </row>
    <row r="59" spans="1:15" ht="1.5" customHeight="1" x14ac:dyDescent="0.2">
      <c r="A59" s="114"/>
      <c r="B59" s="22"/>
      <c r="C59" s="22"/>
      <c r="D59" s="22"/>
      <c r="E59" s="22"/>
      <c r="F59" s="207"/>
      <c r="G59" s="54"/>
      <c r="H59" s="54"/>
      <c r="I59" s="92"/>
      <c r="J59" s="4"/>
      <c r="K59" s="2"/>
      <c r="L59" s="2"/>
      <c r="M59" s="2"/>
      <c r="N59" s="2"/>
      <c r="O59" s="2"/>
    </row>
    <row r="60" spans="1:15" ht="1.5" hidden="1" customHeight="1" x14ac:dyDescent="0.2">
      <c r="A60" s="114"/>
      <c r="B60" s="22"/>
      <c r="C60" s="22"/>
      <c r="D60" s="22"/>
      <c r="E60" s="189">
        <f>D60*1.27</f>
        <v>0</v>
      </c>
      <c r="F60" s="207"/>
      <c r="G60" s="54"/>
      <c r="H60" s="187">
        <f t="shared" ref="H60:H65" si="0">D60*G60</f>
        <v>0</v>
      </c>
      <c r="I60" s="92"/>
      <c r="J60" s="4"/>
      <c r="K60" s="2"/>
      <c r="L60" s="2"/>
      <c r="M60" s="2"/>
      <c r="N60" s="2"/>
      <c r="O60" s="2"/>
    </row>
    <row r="61" spans="1:15" ht="28.5" customHeight="1" x14ac:dyDescent="0.2">
      <c r="A61" s="113" t="s">
        <v>32</v>
      </c>
      <c r="B61" s="36" t="s">
        <v>0</v>
      </c>
      <c r="C61" s="258" t="s">
        <v>301</v>
      </c>
      <c r="D61" s="35">
        <v>4353</v>
      </c>
      <c r="E61" s="189">
        <f>D61*1.27</f>
        <v>5528.31</v>
      </c>
      <c r="F61" s="161">
        <v>4.3</v>
      </c>
      <c r="G61" s="57"/>
      <c r="H61" s="187">
        <f t="shared" si="0"/>
        <v>0</v>
      </c>
      <c r="I61" s="68"/>
    </row>
    <row r="62" spans="1:15" ht="0.75" customHeight="1" x14ac:dyDescent="0.2">
      <c r="A62" s="117"/>
      <c r="B62" s="8"/>
      <c r="C62" s="8"/>
      <c r="D62" s="13"/>
      <c r="E62" s="44"/>
      <c r="F62" s="213"/>
      <c r="G62" s="54"/>
      <c r="H62" s="187">
        <f t="shared" si="0"/>
        <v>0</v>
      </c>
      <c r="I62" s="70"/>
      <c r="J62" s="2"/>
      <c r="K62" s="2"/>
      <c r="L62" s="2"/>
      <c r="M62" s="2"/>
      <c r="N62" s="2"/>
      <c r="O62" s="2"/>
    </row>
    <row r="63" spans="1:15" ht="0.75" customHeight="1" x14ac:dyDescent="0.2">
      <c r="A63" s="39"/>
      <c r="B63" s="29"/>
      <c r="C63" s="222"/>
      <c r="D63" s="30"/>
      <c r="E63" s="46"/>
      <c r="F63" s="214"/>
      <c r="G63" s="58"/>
      <c r="H63" s="187">
        <f t="shared" si="0"/>
        <v>0</v>
      </c>
      <c r="I63" s="71"/>
    </row>
    <row r="64" spans="1:15" s="2" customFormat="1" ht="28.5" customHeight="1" x14ac:dyDescent="0.2">
      <c r="A64" s="325" t="s">
        <v>33</v>
      </c>
      <c r="B64" s="7" t="s">
        <v>0</v>
      </c>
      <c r="C64" s="258" t="s">
        <v>302</v>
      </c>
      <c r="D64" s="35">
        <v>3968</v>
      </c>
      <c r="E64" s="40">
        <f>D64*1.27</f>
        <v>5039.3599999999997</v>
      </c>
      <c r="F64" s="190">
        <v>794</v>
      </c>
      <c r="G64" s="57"/>
      <c r="H64" s="187">
        <f t="shared" si="0"/>
        <v>0</v>
      </c>
      <c r="I64" s="67"/>
      <c r="J64"/>
      <c r="K64"/>
      <c r="L64"/>
      <c r="M64"/>
      <c r="N64"/>
      <c r="O64"/>
    </row>
    <row r="65" spans="1:15" s="2" customFormat="1" ht="28.5" customHeight="1" x14ac:dyDescent="0.2">
      <c r="A65" s="321"/>
      <c r="B65" s="7" t="s">
        <v>4</v>
      </c>
      <c r="C65" s="258" t="s">
        <v>303</v>
      </c>
      <c r="D65" s="35">
        <v>1101</v>
      </c>
      <c r="E65" s="40">
        <f>D65*1.27</f>
        <v>1398.27</v>
      </c>
      <c r="F65" s="190">
        <v>1101</v>
      </c>
      <c r="G65" s="57"/>
      <c r="H65" s="187">
        <f t="shared" si="0"/>
        <v>0</v>
      </c>
      <c r="I65" s="67"/>
      <c r="J65"/>
      <c r="K65"/>
      <c r="L65"/>
      <c r="M65"/>
      <c r="N65"/>
      <c r="O65"/>
    </row>
    <row r="66" spans="1:15" ht="1.5" customHeight="1" x14ac:dyDescent="0.2">
      <c r="A66" s="39"/>
      <c r="B66" s="29"/>
      <c r="C66" s="222"/>
      <c r="D66" s="30"/>
      <c r="E66" s="46"/>
      <c r="F66" s="214"/>
      <c r="G66" s="214"/>
      <c r="H66" s="214"/>
      <c r="I66" s="71"/>
    </row>
    <row r="67" spans="1:15" s="2" customFormat="1" ht="28.5" customHeight="1" x14ac:dyDescent="0.2">
      <c r="A67" s="332" t="s">
        <v>34</v>
      </c>
      <c r="B67" s="36" t="s">
        <v>0</v>
      </c>
      <c r="C67" s="258" t="s">
        <v>304</v>
      </c>
      <c r="D67" s="188">
        <v>4133</v>
      </c>
      <c r="E67" s="189">
        <f>D67*1.27</f>
        <v>5248.91</v>
      </c>
      <c r="F67" s="161">
        <v>4</v>
      </c>
      <c r="G67" s="205"/>
      <c r="H67" s="187">
        <f>D67*G67</f>
        <v>0</v>
      </c>
      <c r="I67" s="67"/>
      <c r="J67"/>
      <c r="K67"/>
      <c r="L67"/>
      <c r="M67"/>
      <c r="N67"/>
      <c r="O67"/>
    </row>
    <row r="68" spans="1:15" s="2" customFormat="1" ht="28.5" customHeight="1" x14ac:dyDescent="0.2">
      <c r="A68" s="333"/>
      <c r="B68" s="34" t="s">
        <v>4</v>
      </c>
      <c r="C68" s="258" t="s">
        <v>305</v>
      </c>
      <c r="D68" s="35">
        <v>991</v>
      </c>
      <c r="E68" s="40">
        <f>D68*1.27</f>
        <v>1258.57</v>
      </c>
      <c r="F68" s="161">
        <v>4.9000000000000004</v>
      </c>
      <c r="G68" s="57"/>
      <c r="H68" s="187">
        <f>D68*G68</f>
        <v>0</v>
      </c>
      <c r="I68" s="67"/>
      <c r="J68"/>
      <c r="K68"/>
      <c r="L68"/>
      <c r="M68"/>
      <c r="N68"/>
      <c r="O68"/>
    </row>
    <row r="69" spans="1:15" ht="1.5" customHeight="1" x14ac:dyDescent="0.2">
      <c r="A69" s="39"/>
      <c r="B69" s="29"/>
      <c r="C69" s="222"/>
      <c r="D69" s="30"/>
      <c r="E69" s="46"/>
      <c r="F69" s="214"/>
      <c r="G69" s="58"/>
      <c r="H69" s="58"/>
      <c r="I69" s="71"/>
    </row>
    <row r="70" spans="1:15" ht="0.75" customHeight="1" x14ac:dyDescent="0.2">
      <c r="A70" s="39"/>
      <c r="B70" s="29"/>
      <c r="C70" s="222"/>
      <c r="D70" s="30"/>
      <c r="E70" s="46"/>
      <c r="F70" s="214"/>
      <c r="G70" s="58"/>
      <c r="H70" s="187">
        <f>D70*G70</f>
        <v>0</v>
      </c>
      <c r="I70" s="71"/>
    </row>
    <row r="71" spans="1:15" s="2" customFormat="1" ht="28.5" customHeight="1" x14ac:dyDescent="0.2">
      <c r="A71" s="113" t="s">
        <v>35</v>
      </c>
      <c r="B71" s="36" t="s">
        <v>8</v>
      </c>
      <c r="C71" s="258" t="s">
        <v>306</v>
      </c>
      <c r="D71" s="35">
        <v>9370</v>
      </c>
      <c r="E71" s="40">
        <f>D71*1.27</f>
        <v>11899.9</v>
      </c>
      <c r="F71" s="161" t="s">
        <v>54</v>
      </c>
      <c r="G71" s="57"/>
      <c r="H71" s="187">
        <f>D71*G71</f>
        <v>0</v>
      </c>
      <c r="I71" s="67"/>
      <c r="J71"/>
      <c r="K71"/>
      <c r="L71"/>
      <c r="M71"/>
      <c r="N71"/>
      <c r="O71"/>
    </row>
    <row r="72" spans="1:15" ht="1.5" customHeight="1" x14ac:dyDescent="0.2">
      <c r="A72" s="39"/>
      <c r="B72" s="29"/>
      <c r="C72" s="222"/>
      <c r="D72" s="30"/>
      <c r="E72" s="46"/>
      <c r="F72" s="214"/>
      <c r="G72" s="214"/>
      <c r="H72" s="214"/>
      <c r="I72" s="72"/>
    </row>
    <row r="73" spans="1:15" s="2" customFormat="1" ht="28.5" customHeight="1" x14ac:dyDescent="0.2">
      <c r="A73" s="183" t="s">
        <v>36</v>
      </c>
      <c r="B73" s="36" t="s">
        <v>16</v>
      </c>
      <c r="C73" s="258" t="s">
        <v>307</v>
      </c>
      <c r="D73" s="188">
        <v>3747</v>
      </c>
      <c r="E73" s="189">
        <f>D73*1.27</f>
        <v>4758.6900000000005</v>
      </c>
      <c r="F73" s="161" t="s">
        <v>54</v>
      </c>
      <c r="G73" s="205"/>
      <c r="H73" s="187">
        <f>D73*G73</f>
        <v>0</v>
      </c>
      <c r="I73" s="67"/>
      <c r="J73"/>
      <c r="K73"/>
      <c r="L73"/>
      <c r="M73"/>
      <c r="N73"/>
      <c r="O73"/>
    </row>
    <row r="74" spans="1:15" ht="1.5" customHeight="1" x14ac:dyDescent="0.2">
      <c r="A74" s="39"/>
      <c r="B74" s="29"/>
      <c r="C74" s="222"/>
      <c r="D74" s="30"/>
      <c r="E74" s="46"/>
      <c r="F74" s="214"/>
      <c r="G74" s="58"/>
      <c r="H74" s="58"/>
      <c r="I74" s="72"/>
    </row>
    <row r="75" spans="1:15" s="2" customFormat="1" ht="28.5" customHeight="1" thickBot="1" x14ac:dyDescent="0.25">
      <c r="A75" s="184" t="s">
        <v>177</v>
      </c>
      <c r="B75" s="36" t="s">
        <v>8</v>
      </c>
      <c r="C75" s="258" t="s">
        <v>308</v>
      </c>
      <c r="D75" s="188">
        <v>10773</v>
      </c>
      <c r="E75" s="189">
        <f>D75*1.27</f>
        <v>13681.710000000001</v>
      </c>
      <c r="F75" s="161" t="s">
        <v>54</v>
      </c>
      <c r="G75" s="57"/>
      <c r="H75" s="187">
        <f t="shared" ref="H75" si="1">D75*G75</f>
        <v>0</v>
      </c>
      <c r="I75" s="67"/>
      <c r="J75"/>
      <c r="K75"/>
      <c r="L75"/>
      <c r="M75"/>
      <c r="N75"/>
      <c r="O75"/>
    </row>
    <row r="76" spans="1:15" ht="0.75" customHeight="1" thickBot="1" x14ac:dyDescent="0.25">
      <c r="A76" s="118"/>
      <c r="B76" s="20"/>
      <c r="C76" s="20"/>
      <c r="D76" s="21"/>
      <c r="E76" s="24"/>
      <c r="F76" s="215"/>
      <c r="G76" s="59"/>
      <c r="H76" s="78"/>
      <c r="I76" s="71"/>
    </row>
    <row r="77" spans="1:15" ht="21.75" customHeight="1" thickBot="1" x14ac:dyDescent="0.25">
      <c r="E77" s="301" t="s">
        <v>6</v>
      </c>
      <c r="F77" s="302"/>
      <c r="G77" s="303"/>
      <c r="H77" s="85">
        <f>SUM(H75:H76,H6:H75)</f>
        <v>0</v>
      </c>
      <c r="I77" s="93"/>
    </row>
    <row r="78" spans="1:15" ht="3.75" customHeight="1" thickBot="1" x14ac:dyDescent="0.25">
      <c r="E78" s="304"/>
      <c r="F78" s="305"/>
      <c r="G78" s="305"/>
      <c r="H78" s="305"/>
      <c r="I78" s="93"/>
    </row>
    <row r="79" spans="1:15" ht="23.25" customHeight="1" thickBot="1" x14ac:dyDescent="0.25">
      <c r="E79" s="301" t="s">
        <v>7</v>
      </c>
      <c r="F79" s="302"/>
      <c r="G79" s="302"/>
      <c r="H79" s="85">
        <f>H77*1.27</f>
        <v>0</v>
      </c>
      <c r="I79" s="75"/>
      <c r="J79" s="18"/>
      <c r="K79" s="18"/>
      <c r="L79" s="18"/>
      <c r="M79" s="18"/>
      <c r="N79" s="18"/>
      <c r="O79" s="18"/>
    </row>
    <row r="80" spans="1:15" s="18" customFormat="1" ht="17.25" customHeight="1" x14ac:dyDescent="0.2">
      <c r="A80" s="119"/>
      <c r="B80" s="6"/>
      <c r="C80" s="6"/>
      <c r="D80" s="14"/>
      <c r="E80" s="31"/>
      <c r="F80" s="216"/>
      <c r="G80" s="63"/>
      <c r="H80" s="87"/>
      <c r="I80" s="94"/>
      <c r="J80" s="2"/>
    </row>
    <row r="81" spans="1:15" s="18" customFormat="1" ht="17.25" customHeight="1" x14ac:dyDescent="0.2">
      <c r="A81" s="119"/>
      <c r="B81" s="6"/>
      <c r="C81" s="6"/>
      <c r="D81" s="14"/>
      <c r="E81" s="17"/>
      <c r="F81" s="217"/>
      <c r="G81" s="60"/>
      <c r="H81" s="17"/>
      <c r="I81" s="17"/>
      <c r="J81" s="2"/>
    </row>
    <row r="82" spans="1:15" s="18" customFormat="1" ht="17.25" customHeight="1" x14ac:dyDescent="0.2">
      <c r="A82" s="119"/>
      <c r="B82" s="6"/>
      <c r="C82" s="6"/>
      <c r="D82" s="14"/>
      <c r="E82" s="27"/>
      <c r="F82" s="218"/>
      <c r="G82" s="61"/>
      <c r="H82" s="26"/>
      <c r="I82" s="26"/>
      <c r="J82" s="2"/>
      <c r="K82" s="2"/>
      <c r="L82" s="2"/>
      <c r="M82" s="2"/>
      <c r="N82" s="2"/>
      <c r="O82" s="2"/>
    </row>
    <row r="83" spans="1:15" s="2" customFormat="1" x14ac:dyDescent="0.2">
      <c r="A83" s="119"/>
      <c r="B83" s="6"/>
      <c r="C83" s="6"/>
      <c r="D83" s="14"/>
      <c r="F83" s="219"/>
      <c r="G83" s="64"/>
      <c r="H83" s="88"/>
      <c r="I83" s="95"/>
      <c r="J83"/>
    </row>
    <row r="84" spans="1:15" s="2" customFormat="1" x14ac:dyDescent="0.2">
      <c r="A84" s="119"/>
      <c r="B84" s="6"/>
      <c r="C84" s="6"/>
      <c r="D84" s="14"/>
      <c r="E84" s="27"/>
      <c r="F84" s="218"/>
      <c r="G84" s="61"/>
      <c r="H84" s="26"/>
      <c r="I84" s="26"/>
      <c r="J84"/>
    </row>
    <row r="85" spans="1:15" s="2" customFormat="1" ht="18" x14ac:dyDescent="0.2">
      <c r="A85" s="120"/>
      <c r="B85" s="6"/>
      <c r="C85" s="6"/>
      <c r="D85" s="14"/>
      <c r="E85" s="25"/>
      <c r="F85" s="220"/>
      <c r="G85" s="61"/>
      <c r="H85" s="26"/>
      <c r="I85" s="26"/>
      <c r="J85"/>
      <c r="K85" s="33"/>
      <c r="L85"/>
      <c r="M85"/>
      <c r="N85"/>
      <c r="O85"/>
    </row>
  </sheetData>
  <sheetProtection formatCells="0" formatColumns="0" formatRows="0" insertColumns="0" insertRows="0" insertHyperlinks="0" deleteColumns="0" deleteRows="0" sort="0" autoFilter="0" pivotTables="0"/>
  <protectedRanges>
    <protectedRange password="CF7A" sqref="A51:A52 H41:I41 A1:A6 B1:F7 A10:A11 A13:A14 A28:A32 A34:A35 A37:A45 A47:A48 A69:A72 A73:F65555 A16:A26 A54:A55 A57:A67 H1:I7 B10:F72 I8 H10:I12 H14:I15 I13 H17:I18 I16 H20:I21 I19 H23:I24 I22 H26:I27 I25 H29:I30 I28 H32:I33 I31 I34 H43:I43 I42 H45:I46 I44 H48:I49 I47 H51:I53 I50 H55:I56 I54 H58:I58 I57 H60:I65 I59 H67:I68 G66:I66 H70:I71 I69 H73:I73 G72:I72 H75:I65555 I74 I40 H35:I36 H38:I39 G37:I37 B9 F9" name="Tartomány1"/>
    <protectedRange password="CF7A" sqref="C9:E9 H9:I9" name="Tartomány1_2"/>
  </protectedRanges>
  <mergeCells count="24">
    <mergeCell ref="A1:I1"/>
    <mergeCell ref="A3:H3"/>
    <mergeCell ref="A4:H4"/>
    <mergeCell ref="A17:A18"/>
    <mergeCell ref="E78:H78"/>
    <mergeCell ref="E77:G77"/>
    <mergeCell ref="A20:A21"/>
    <mergeCell ref="A23:A24"/>
    <mergeCell ref="A48:A49"/>
    <mergeCell ref="A51:A53"/>
    <mergeCell ref="I51:I53"/>
    <mergeCell ref="A6:A7"/>
    <mergeCell ref="A11:A12"/>
    <mergeCell ref="A14:A15"/>
    <mergeCell ref="A26:A27"/>
    <mergeCell ref="E79:G79"/>
    <mergeCell ref="A64:A65"/>
    <mergeCell ref="A29:A30"/>
    <mergeCell ref="A32:A33"/>
    <mergeCell ref="A35:A36"/>
    <mergeCell ref="A45:A46"/>
    <mergeCell ref="A67:A68"/>
    <mergeCell ref="A55:A56"/>
    <mergeCell ref="A38:A3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P63"/>
  <sheetViews>
    <sheetView workbookViewId="0">
      <pane ySplit="4" topLeftCell="A5" activePane="bottomLeft" state="frozen"/>
      <selection pane="bottomLeft" activeCell="A2" sqref="A2"/>
    </sheetView>
  </sheetViews>
  <sheetFormatPr defaultColWidth="8.85546875" defaultRowHeight="15.75" x14ac:dyDescent="0.2"/>
  <cols>
    <col min="1" max="1" width="63" customWidth="1"/>
    <col min="2" max="2" width="18.5703125" style="6" bestFit="1" customWidth="1"/>
    <col min="3" max="3" width="11.140625" style="6" customWidth="1"/>
    <col min="4" max="4" width="14.28515625" style="6" bestFit="1" customWidth="1"/>
    <col min="5" max="5" width="12.140625" style="14" customWidth="1"/>
    <col min="6" max="6" width="13.42578125" style="15" customWidth="1"/>
    <col min="7" max="7" width="26" style="15" customWidth="1"/>
    <col min="8" max="8" width="11.85546875" style="62" customWidth="1"/>
    <col min="9" max="9" width="13.42578125" style="11" bestFit="1" customWidth="1"/>
    <col min="10" max="10" width="52.5703125" style="76" customWidth="1"/>
  </cols>
  <sheetData>
    <row r="1" spans="1:16" s="150" customFormat="1" ht="63.75" customHeight="1" x14ac:dyDescent="0.2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6" ht="37.5" customHeight="1" x14ac:dyDescent="0.2">
      <c r="A2" s="51" t="s">
        <v>3</v>
      </c>
      <c r="B2" s="51" t="s">
        <v>178</v>
      </c>
      <c r="C2" s="51" t="s">
        <v>220</v>
      </c>
      <c r="D2" s="51" t="s">
        <v>221</v>
      </c>
      <c r="E2" s="52" t="s">
        <v>1</v>
      </c>
      <c r="F2" s="52" t="s">
        <v>2</v>
      </c>
      <c r="G2" s="52" t="s">
        <v>58</v>
      </c>
      <c r="H2" s="101" t="s">
        <v>91</v>
      </c>
      <c r="I2" s="53" t="s">
        <v>5</v>
      </c>
      <c r="J2" s="53" t="s">
        <v>38</v>
      </c>
      <c r="K2" s="3"/>
    </row>
    <row r="3" spans="1:16" ht="6" hidden="1" customHeight="1" x14ac:dyDescent="0.2">
      <c r="A3" s="322"/>
      <c r="B3" s="323"/>
      <c r="C3" s="323"/>
      <c r="D3" s="323"/>
      <c r="E3" s="323"/>
      <c r="F3" s="323"/>
      <c r="G3" s="323"/>
      <c r="H3" s="323"/>
      <c r="I3" s="323"/>
      <c r="J3" s="90"/>
      <c r="K3" s="3"/>
    </row>
    <row r="4" spans="1:16" s="1" customFormat="1" ht="3" customHeight="1" x14ac:dyDescent="0.2">
      <c r="A4" s="324"/>
      <c r="B4" s="324"/>
      <c r="C4" s="324"/>
      <c r="D4" s="324"/>
      <c r="E4" s="324"/>
      <c r="F4" s="324"/>
      <c r="G4" s="324"/>
      <c r="H4" s="324"/>
      <c r="I4" s="324"/>
      <c r="J4" s="91"/>
      <c r="K4" s="9"/>
    </row>
    <row r="5" spans="1:16" ht="1.5" customHeight="1" x14ac:dyDescent="0.2">
      <c r="A5" s="10"/>
      <c r="B5" s="22"/>
      <c r="C5" s="22"/>
      <c r="D5" s="22"/>
      <c r="E5" s="22"/>
      <c r="F5" s="41"/>
      <c r="G5" s="42"/>
      <c r="H5" s="54"/>
      <c r="I5" s="86"/>
      <c r="J5" s="92"/>
      <c r="K5" s="3"/>
    </row>
    <row r="6" spans="1:16" s="2" customFormat="1" ht="28.5" customHeight="1" x14ac:dyDescent="0.2">
      <c r="A6" s="339" t="s">
        <v>55</v>
      </c>
      <c r="B6" s="340"/>
      <c r="C6" s="340"/>
      <c r="D6" s="340"/>
      <c r="E6" s="340"/>
      <c r="F6" s="340"/>
      <c r="G6" s="340"/>
      <c r="H6" s="340"/>
      <c r="I6" s="139"/>
      <c r="J6" s="67"/>
      <c r="K6" s="4"/>
    </row>
    <row r="7" spans="1:16" ht="1.5" customHeight="1" x14ac:dyDescent="0.2">
      <c r="A7" s="10"/>
      <c r="B7" s="22"/>
      <c r="C7" s="22"/>
      <c r="D7" s="22"/>
      <c r="E7" s="22"/>
      <c r="F7" s="41"/>
      <c r="G7" s="42"/>
      <c r="H7" s="54"/>
      <c r="I7" s="86"/>
      <c r="J7" s="92"/>
      <c r="K7" s="3"/>
    </row>
    <row r="8" spans="1:16" s="2" customFormat="1" ht="28.5" customHeight="1" x14ac:dyDescent="0.2">
      <c r="A8" s="144" t="s">
        <v>208</v>
      </c>
      <c r="B8" s="252" t="s">
        <v>384</v>
      </c>
      <c r="C8" s="145">
        <v>2</v>
      </c>
      <c r="D8" s="145" t="s">
        <v>222</v>
      </c>
      <c r="E8" s="146">
        <v>4876</v>
      </c>
      <c r="F8" s="147">
        <f t="shared" ref="F8:F15" si="0">E8*1.27</f>
        <v>6192.52</v>
      </c>
      <c r="G8" s="148" t="s">
        <v>59</v>
      </c>
      <c r="H8" s="135"/>
      <c r="I8" s="77">
        <f t="shared" ref="I8:I15" si="1">E8*H8</f>
        <v>0</v>
      </c>
      <c r="J8" s="67" t="s">
        <v>392</v>
      </c>
      <c r="K8" s="4"/>
    </row>
    <row r="9" spans="1:16" s="2" customFormat="1" ht="28.5" customHeight="1" x14ac:dyDescent="0.2">
      <c r="A9" s="144" t="s">
        <v>421</v>
      </c>
      <c r="B9" s="145" t="s">
        <v>369</v>
      </c>
      <c r="C9" s="145">
        <v>2</v>
      </c>
      <c r="D9" s="145" t="s">
        <v>223</v>
      </c>
      <c r="E9" s="146">
        <v>4031</v>
      </c>
      <c r="F9" s="147">
        <f t="shared" si="0"/>
        <v>5119.37</v>
      </c>
      <c r="G9" s="148" t="s">
        <v>59</v>
      </c>
      <c r="H9" s="135"/>
      <c r="I9" s="262">
        <f t="shared" si="1"/>
        <v>0</v>
      </c>
      <c r="J9" s="67" t="s">
        <v>393</v>
      </c>
      <c r="K9" s="3"/>
      <c r="L9"/>
      <c r="M9"/>
      <c r="N9"/>
      <c r="O9"/>
      <c r="P9"/>
    </row>
    <row r="10" spans="1:16" s="2" customFormat="1" ht="28.5" customHeight="1" x14ac:dyDescent="0.2">
      <c r="A10" s="144" t="s">
        <v>209</v>
      </c>
      <c r="B10" s="145"/>
      <c r="C10" s="145">
        <v>2</v>
      </c>
      <c r="D10" s="145" t="s">
        <v>223</v>
      </c>
      <c r="E10" s="146">
        <v>2274</v>
      </c>
      <c r="F10" s="147">
        <f t="shared" si="0"/>
        <v>2887.98</v>
      </c>
      <c r="G10" s="148" t="s">
        <v>64</v>
      </c>
      <c r="H10" s="199"/>
      <c r="I10" s="262">
        <f t="shared" si="1"/>
        <v>0</v>
      </c>
      <c r="J10" s="67" t="s">
        <v>394</v>
      </c>
      <c r="K10" s="3"/>
      <c r="L10"/>
      <c r="M10"/>
      <c r="N10"/>
      <c r="O10"/>
      <c r="P10"/>
    </row>
    <row r="11" spans="1:16" s="2" customFormat="1" ht="28.5" customHeight="1" x14ac:dyDescent="0.2">
      <c r="A11" s="144" t="s">
        <v>56</v>
      </c>
      <c r="B11" s="145">
        <v>2481</v>
      </c>
      <c r="C11" s="145">
        <v>1</v>
      </c>
      <c r="D11" s="145" t="s">
        <v>224</v>
      </c>
      <c r="E11" s="146">
        <v>2011</v>
      </c>
      <c r="F11" s="147">
        <f t="shared" si="0"/>
        <v>2553.9700000000003</v>
      </c>
      <c r="G11" s="148" t="s">
        <v>59</v>
      </c>
      <c r="H11" s="135"/>
      <c r="I11" s="77">
        <f t="shared" si="1"/>
        <v>0</v>
      </c>
      <c r="J11" s="67" t="s">
        <v>395</v>
      </c>
      <c r="K11" s="3"/>
      <c r="L11"/>
      <c r="M11"/>
      <c r="N11"/>
      <c r="O11"/>
      <c r="P11"/>
    </row>
    <row r="12" spans="1:16" s="2" customFormat="1" ht="28.5" customHeight="1" x14ac:dyDescent="0.2">
      <c r="A12" s="144" t="s">
        <v>150</v>
      </c>
      <c r="B12" s="252" t="str">
        <f>[1]Sheet!$B$1498</f>
        <v>SMILEEU313C</v>
      </c>
      <c r="C12" s="145">
        <v>3</v>
      </c>
      <c r="D12" s="145" t="s">
        <v>222</v>
      </c>
      <c r="E12" s="146">
        <v>5160</v>
      </c>
      <c r="F12" s="147">
        <f t="shared" si="0"/>
        <v>6553.2</v>
      </c>
      <c r="G12" s="148" t="s">
        <v>60</v>
      </c>
      <c r="H12" s="153"/>
      <c r="I12" s="154">
        <f t="shared" si="1"/>
        <v>0</v>
      </c>
      <c r="J12" s="67"/>
      <c r="K12" s="3"/>
      <c r="L12"/>
      <c r="M12"/>
      <c r="N12"/>
      <c r="O12"/>
      <c r="P12"/>
    </row>
    <row r="13" spans="1:16" ht="27" customHeight="1" x14ac:dyDescent="0.2">
      <c r="A13" s="144" t="s">
        <v>167</v>
      </c>
      <c r="B13" s="145" t="s">
        <v>370</v>
      </c>
      <c r="C13" s="145">
        <v>3</v>
      </c>
      <c r="D13" s="145" t="s">
        <v>222</v>
      </c>
      <c r="E13" s="146">
        <v>826</v>
      </c>
      <c r="F13" s="147">
        <f t="shared" si="0"/>
        <v>1049.02</v>
      </c>
      <c r="G13" s="148" t="s">
        <v>168</v>
      </c>
      <c r="H13" s="162"/>
      <c r="I13" s="163">
        <f t="shared" si="1"/>
        <v>0</v>
      </c>
      <c r="J13" s="165"/>
      <c r="K13" s="3"/>
    </row>
    <row r="14" spans="1:16" ht="27" customHeight="1" x14ac:dyDescent="0.2">
      <c r="A14" s="144" t="s">
        <v>160</v>
      </c>
      <c r="B14" s="252" t="str">
        <f>[1]Sheet!$B$1496</f>
        <v>SMILEEU213C</v>
      </c>
      <c r="C14" s="145">
        <v>2</v>
      </c>
      <c r="D14" s="145" t="s">
        <v>222</v>
      </c>
      <c r="E14" s="146">
        <v>4176</v>
      </c>
      <c r="F14" s="147">
        <f t="shared" ref="F14" si="2">E14*1.27</f>
        <v>5303.52</v>
      </c>
      <c r="G14" s="148" t="s">
        <v>60</v>
      </c>
      <c r="H14" s="231"/>
      <c r="I14" s="232">
        <f t="shared" ref="I14" si="3">E14*H14</f>
        <v>0</v>
      </c>
      <c r="J14" s="67"/>
      <c r="K14" s="3"/>
    </row>
    <row r="15" spans="1:16" ht="27" customHeight="1" x14ac:dyDescent="0.2">
      <c r="A15" s="144" t="s">
        <v>244</v>
      </c>
      <c r="B15" s="145" t="s">
        <v>371</v>
      </c>
      <c r="C15" s="145">
        <v>2</v>
      </c>
      <c r="D15" s="145" t="s">
        <v>222</v>
      </c>
      <c r="E15" s="146">
        <v>668</v>
      </c>
      <c r="F15" s="147">
        <f t="shared" si="0"/>
        <v>848.36</v>
      </c>
      <c r="G15" s="148" t="s">
        <v>245</v>
      </c>
      <c r="H15" s="162"/>
      <c r="I15" s="163">
        <f t="shared" si="1"/>
        <v>0</v>
      </c>
      <c r="J15" s="67"/>
      <c r="K15" s="3"/>
    </row>
    <row r="16" spans="1:16" ht="1.5" customHeight="1" x14ac:dyDescent="0.2">
      <c r="A16" s="37"/>
      <c r="B16" s="22"/>
      <c r="C16" s="22"/>
      <c r="D16" s="22"/>
      <c r="E16" s="22"/>
      <c r="F16" s="41"/>
      <c r="G16" s="42"/>
      <c r="H16" s="149"/>
      <c r="I16" s="54"/>
      <c r="J16" s="92"/>
      <c r="K16" s="4"/>
      <c r="L16" s="2"/>
      <c r="M16" s="2"/>
      <c r="N16" s="2"/>
      <c r="O16" s="2"/>
      <c r="P16" s="2"/>
    </row>
    <row r="17" spans="1:16" s="2" customFormat="1" ht="28.5" customHeight="1" x14ac:dyDescent="0.2">
      <c r="A17" s="339" t="s">
        <v>61</v>
      </c>
      <c r="B17" s="340"/>
      <c r="C17" s="340"/>
      <c r="D17" s="340"/>
      <c r="E17" s="340"/>
      <c r="F17" s="340"/>
      <c r="G17" s="340"/>
      <c r="H17" s="340"/>
      <c r="I17" s="139"/>
      <c r="J17" s="67"/>
      <c r="K17" s="3"/>
      <c r="L17"/>
      <c r="M17"/>
      <c r="N17"/>
      <c r="O17"/>
      <c r="P17"/>
    </row>
    <row r="18" spans="1:16" ht="1.5" customHeight="1" x14ac:dyDescent="0.2">
      <c r="A18" s="10" t="s">
        <v>372</v>
      </c>
      <c r="B18" s="22"/>
      <c r="C18" s="22"/>
      <c r="D18" s="22"/>
      <c r="E18" s="22"/>
      <c r="F18" s="41"/>
      <c r="G18" s="42"/>
      <c r="H18" s="54"/>
      <c r="I18" s="86"/>
      <c r="J18" s="92"/>
      <c r="K18" s="3"/>
    </row>
    <row r="19" spans="1:16" s="2" customFormat="1" ht="28.5" customHeight="1" x14ac:dyDescent="0.2">
      <c r="A19" s="96" t="s">
        <v>152</v>
      </c>
      <c r="B19" s="253" t="s">
        <v>385</v>
      </c>
      <c r="C19" s="98">
        <v>2</v>
      </c>
      <c r="D19" s="98" t="s">
        <v>222</v>
      </c>
      <c r="E19" s="35">
        <v>10746</v>
      </c>
      <c r="F19" s="127">
        <f t="shared" ref="F19:F25" si="4">E19*1.27</f>
        <v>13647.42</v>
      </c>
      <c r="G19" s="128" t="s">
        <v>64</v>
      </c>
      <c r="H19" s="129"/>
      <c r="I19" s="77">
        <f>E19*H19</f>
        <v>0</v>
      </c>
      <c r="J19" s="67"/>
      <c r="K19" s="3"/>
      <c r="L19"/>
      <c r="M19"/>
      <c r="N19"/>
      <c r="O19"/>
      <c r="P19"/>
    </row>
    <row r="20" spans="1:16" s="2" customFormat="1" ht="28.5" customHeight="1" x14ac:dyDescent="0.2">
      <c r="A20" s="96" t="s">
        <v>151</v>
      </c>
      <c r="B20" s="253" t="s">
        <v>386</v>
      </c>
      <c r="C20" s="98">
        <v>1</v>
      </c>
      <c r="D20" s="98" t="s">
        <v>224</v>
      </c>
      <c r="E20" s="35">
        <v>9180</v>
      </c>
      <c r="F20" s="127">
        <f t="shared" si="4"/>
        <v>11658.6</v>
      </c>
      <c r="G20" s="128" t="s">
        <v>64</v>
      </c>
      <c r="H20" s="129"/>
      <c r="I20" s="77">
        <f>E20*H20</f>
        <v>0</v>
      </c>
      <c r="J20" s="67"/>
      <c r="K20" s="3"/>
      <c r="L20"/>
      <c r="M20"/>
      <c r="N20"/>
      <c r="O20"/>
      <c r="P20"/>
    </row>
    <row r="21" spans="1:16" s="2" customFormat="1" ht="28.5" customHeight="1" x14ac:dyDescent="0.2">
      <c r="A21" s="96" t="s">
        <v>57</v>
      </c>
      <c r="B21" s="253" t="s">
        <v>387</v>
      </c>
      <c r="C21" s="98">
        <v>2</v>
      </c>
      <c r="D21" s="98" t="s">
        <v>222</v>
      </c>
      <c r="E21" s="35">
        <v>4443</v>
      </c>
      <c r="F21" s="81">
        <f t="shared" si="4"/>
        <v>5642.61</v>
      </c>
      <c r="G21" s="82" t="s">
        <v>64</v>
      </c>
      <c r="H21" s="80"/>
      <c r="I21" s="77">
        <f>E21*H21</f>
        <v>0</v>
      </c>
      <c r="J21" s="67" t="s">
        <v>396</v>
      </c>
      <c r="K21" s="3"/>
      <c r="L21"/>
      <c r="M21"/>
      <c r="N21"/>
      <c r="O21"/>
      <c r="P21"/>
    </row>
    <row r="22" spans="1:16" s="2" customFormat="1" ht="28.5" customHeight="1" x14ac:dyDescent="0.2">
      <c r="A22" s="96" t="s">
        <v>62</v>
      </c>
      <c r="B22" s="253" t="str">
        <f>[1]Sheet!$B$1514</f>
        <v>2634/43400</v>
      </c>
      <c r="C22" s="98">
        <v>2</v>
      </c>
      <c r="D22" s="98" t="s">
        <v>222</v>
      </c>
      <c r="E22" s="35">
        <v>4806</v>
      </c>
      <c r="F22" s="81">
        <f t="shared" si="4"/>
        <v>6103.62</v>
      </c>
      <c r="G22" s="82" t="s">
        <v>59</v>
      </c>
      <c r="H22" s="162"/>
      <c r="I22" s="163">
        <f>E22*H22</f>
        <v>0</v>
      </c>
      <c r="J22" s="67" t="s">
        <v>397</v>
      </c>
      <c r="K22" s="3"/>
      <c r="L22"/>
      <c r="M22"/>
      <c r="N22"/>
      <c r="O22"/>
      <c r="P22"/>
    </row>
    <row r="23" spans="1:16" s="2" customFormat="1" ht="28.5" customHeight="1" x14ac:dyDescent="0.2">
      <c r="A23" s="96" t="s">
        <v>63</v>
      </c>
      <c r="B23" s="253" t="s">
        <v>388</v>
      </c>
      <c r="C23" s="98">
        <v>2</v>
      </c>
      <c r="D23" s="98" t="s">
        <v>223</v>
      </c>
      <c r="E23" s="35">
        <v>3228</v>
      </c>
      <c r="F23" s="81">
        <f t="shared" si="4"/>
        <v>4099.5600000000004</v>
      </c>
      <c r="G23" s="82" t="s">
        <v>64</v>
      </c>
      <c r="H23" s="80"/>
      <c r="I23" s="77">
        <f>H23*E23</f>
        <v>0</v>
      </c>
      <c r="J23" s="67" t="s">
        <v>398</v>
      </c>
      <c r="K23" s="3"/>
      <c r="L23"/>
      <c r="M23"/>
      <c r="N23"/>
      <c r="O23"/>
      <c r="P23"/>
    </row>
    <row r="24" spans="1:16" s="2" customFormat="1" ht="28.5" customHeight="1" x14ac:dyDescent="0.2">
      <c r="A24" s="96" t="s">
        <v>373</v>
      </c>
      <c r="B24" s="98" t="s">
        <v>389</v>
      </c>
      <c r="C24" s="98">
        <v>2</v>
      </c>
      <c r="D24" s="98" t="s">
        <v>223</v>
      </c>
      <c r="E24" s="35">
        <v>4416</v>
      </c>
      <c r="F24" s="81">
        <f t="shared" si="4"/>
        <v>5608.32</v>
      </c>
      <c r="G24" s="82" t="s">
        <v>59</v>
      </c>
      <c r="H24" s="80"/>
      <c r="I24" s="77">
        <f>H24*E24</f>
        <v>0</v>
      </c>
      <c r="J24" s="67" t="s">
        <v>399</v>
      </c>
      <c r="K24" s="3"/>
      <c r="L24"/>
      <c r="M24"/>
      <c r="N24"/>
      <c r="O24"/>
      <c r="P24"/>
    </row>
    <row r="25" spans="1:16" s="2" customFormat="1" ht="28.5" customHeight="1" x14ac:dyDescent="0.2">
      <c r="A25" s="96" t="s">
        <v>66</v>
      </c>
      <c r="B25" s="98" t="s">
        <v>391</v>
      </c>
      <c r="C25" s="99">
        <v>2</v>
      </c>
      <c r="D25" s="99" t="s">
        <v>225</v>
      </c>
      <c r="E25" s="35">
        <v>5671</v>
      </c>
      <c r="F25" s="81">
        <f t="shared" si="4"/>
        <v>7202.17</v>
      </c>
      <c r="G25" s="82" t="s">
        <v>65</v>
      </c>
      <c r="H25" s="80"/>
      <c r="I25" s="77">
        <f>H25*E25</f>
        <v>0</v>
      </c>
      <c r="J25" s="67" t="s">
        <v>390</v>
      </c>
      <c r="K25" s="3"/>
      <c r="L25"/>
      <c r="M25"/>
      <c r="N25"/>
      <c r="O25"/>
      <c r="P25"/>
    </row>
    <row r="26" spans="1:16" ht="1.5" customHeight="1" x14ac:dyDescent="0.2">
      <c r="A26" s="37"/>
      <c r="B26" s="22"/>
      <c r="C26" s="22"/>
      <c r="D26" s="22"/>
      <c r="E26" s="22"/>
      <c r="F26" s="41"/>
      <c r="G26" s="42"/>
      <c r="H26" s="54"/>
      <c r="I26" s="86"/>
      <c r="J26" s="92"/>
      <c r="K26" s="4"/>
      <c r="L26" s="2"/>
      <c r="M26" s="2"/>
      <c r="N26" s="2"/>
      <c r="O26" s="2"/>
      <c r="P26" s="2"/>
    </row>
    <row r="27" spans="1:16" s="2" customFormat="1" ht="28.5" customHeight="1" x14ac:dyDescent="0.2">
      <c r="A27" s="339" t="s">
        <v>67</v>
      </c>
      <c r="B27" s="340"/>
      <c r="C27" s="340"/>
      <c r="D27" s="340"/>
      <c r="E27" s="340"/>
      <c r="F27" s="340"/>
      <c r="G27" s="340"/>
      <c r="H27" s="340"/>
      <c r="I27" s="139"/>
      <c r="J27" s="67"/>
      <c r="K27" s="3"/>
      <c r="L27"/>
      <c r="M27"/>
      <c r="N27"/>
      <c r="O27"/>
      <c r="P27"/>
    </row>
    <row r="28" spans="1:16" ht="1.5" customHeight="1" x14ac:dyDescent="0.2">
      <c r="A28" s="37"/>
      <c r="B28" s="22"/>
      <c r="C28" s="22"/>
      <c r="D28" s="22"/>
      <c r="E28" s="22"/>
      <c r="F28" s="41"/>
      <c r="G28" s="42"/>
      <c r="H28" s="54"/>
      <c r="I28" s="86"/>
      <c r="J28" s="92"/>
      <c r="K28" s="4"/>
      <c r="L28" s="2"/>
      <c r="M28" s="2"/>
      <c r="N28" s="2"/>
      <c r="O28" s="2"/>
      <c r="P28" s="2"/>
    </row>
    <row r="29" spans="1:16" ht="27" customHeight="1" x14ac:dyDescent="0.2">
      <c r="A29" s="96" t="s">
        <v>68</v>
      </c>
      <c r="B29" s="253" t="str">
        <f>[1]Sheet!$B$1478</f>
        <v>100645</v>
      </c>
      <c r="C29" s="98">
        <v>2</v>
      </c>
      <c r="D29" s="98" t="s">
        <v>222</v>
      </c>
      <c r="E29" s="254">
        <v>6428</v>
      </c>
      <c r="F29" s="81">
        <f>E29*1.27</f>
        <v>8163.56</v>
      </c>
      <c r="G29" s="82" t="s">
        <v>71</v>
      </c>
      <c r="H29" s="80"/>
      <c r="I29" s="77">
        <f>E29*H29</f>
        <v>0</v>
      </c>
      <c r="J29" s="67" t="s">
        <v>400</v>
      </c>
      <c r="K29" s="3"/>
    </row>
    <row r="30" spans="1:16" s="2" customFormat="1" ht="28.5" customHeight="1" x14ac:dyDescent="0.2">
      <c r="A30" s="96" t="s">
        <v>69</v>
      </c>
      <c r="B30" s="253" t="str">
        <f>[1]Sheet!$B$1474</f>
        <v>61694/100621</v>
      </c>
      <c r="C30" s="98">
        <v>2</v>
      </c>
      <c r="D30" s="98" t="s">
        <v>223</v>
      </c>
      <c r="E30" s="12">
        <f>[1]Sheet!$H$1474</f>
        <v>5477.76</v>
      </c>
      <c r="F30" s="43">
        <f>E30*1.27</f>
        <v>6956.7552000000005</v>
      </c>
      <c r="G30" s="82" t="s">
        <v>71</v>
      </c>
      <c r="H30" s="80"/>
      <c r="I30" s="77">
        <f>E30*H30</f>
        <v>0</v>
      </c>
      <c r="J30" s="67" t="s">
        <v>401</v>
      </c>
      <c r="K30" s="3"/>
      <c r="L30"/>
      <c r="M30"/>
      <c r="N30"/>
      <c r="O30"/>
      <c r="P30"/>
    </row>
    <row r="31" spans="1:16" s="2" customFormat="1" ht="28.5" customHeight="1" x14ac:dyDescent="0.2">
      <c r="A31" s="96" t="s">
        <v>70</v>
      </c>
      <c r="B31" s="255" t="str">
        <f>[1]Sheet!$B$1470</f>
        <v>Z1SM</v>
      </c>
      <c r="C31" s="100">
        <v>1</v>
      </c>
      <c r="D31" s="100" t="s">
        <v>224</v>
      </c>
      <c r="E31" s="16">
        <v>4000</v>
      </c>
      <c r="F31" s="43">
        <f>E31*1.27</f>
        <v>5080</v>
      </c>
      <c r="G31" s="198" t="s">
        <v>72</v>
      </c>
      <c r="H31" s="56"/>
      <c r="I31" s="201">
        <f>E31*H31</f>
        <v>0</v>
      </c>
      <c r="J31" s="257" t="s">
        <v>402</v>
      </c>
      <c r="K31" s="3"/>
      <c r="L31"/>
      <c r="M31"/>
      <c r="N31"/>
      <c r="O31"/>
      <c r="P31"/>
    </row>
    <row r="32" spans="1:16" s="2" customFormat="1" ht="28.5" customHeight="1" x14ac:dyDescent="0.2">
      <c r="A32" s="96" t="s">
        <v>227</v>
      </c>
      <c r="B32" s="255" t="str">
        <f>[1]Sheet!$B$1473</f>
        <v>Z1ZSM</v>
      </c>
      <c r="C32" s="100">
        <v>1</v>
      </c>
      <c r="D32" s="100" t="s">
        <v>226</v>
      </c>
      <c r="E32" s="16">
        <f>[1]Sheet!$H$1473</f>
        <v>4190.3999999999996</v>
      </c>
      <c r="F32" s="43">
        <f>E32*1.27</f>
        <v>5321.808</v>
      </c>
      <c r="G32" s="82" t="s">
        <v>72</v>
      </c>
      <c r="H32" s="56"/>
      <c r="I32" s="77">
        <f>E32*H32</f>
        <v>0</v>
      </c>
      <c r="J32" s="257" t="s">
        <v>403</v>
      </c>
      <c r="K32" s="3"/>
      <c r="L32"/>
      <c r="M32"/>
      <c r="N32"/>
      <c r="O32"/>
      <c r="P32"/>
    </row>
    <row r="33" spans="1:16" ht="1.5" customHeight="1" x14ac:dyDescent="0.2">
      <c r="A33" s="37"/>
      <c r="B33" s="22"/>
      <c r="C33" s="22"/>
      <c r="D33" s="22"/>
      <c r="E33" s="22"/>
      <c r="F33" s="41"/>
      <c r="G33" s="42"/>
      <c r="H33" s="54"/>
      <c r="I33" s="86"/>
      <c r="J33" s="92"/>
      <c r="K33" s="4"/>
      <c r="L33" s="2"/>
      <c r="M33" s="2"/>
      <c r="N33" s="2"/>
      <c r="O33" s="2"/>
      <c r="P33" s="2"/>
    </row>
    <row r="34" spans="1:16" s="2" customFormat="1" ht="28.5" customHeight="1" x14ac:dyDescent="0.2">
      <c r="A34" s="339" t="s">
        <v>159</v>
      </c>
      <c r="B34" s="340"/>
      <c r="C34" s="340"/>
      <c r="D34" s="340"/>
      <c r="E34" s="340"/>
      <c r="F34" s="340"/>
      <c r="G34" s="340"/>
      <c r="H34" s="340"/>
      <c r="I34" s="139"/>
      <c r="J34" s="67"/>
      <c r="K34" s="3"/>
      <c r="L34"/>
      <c r="M34"/>
      <c r="N34"/>
      <c r="O34"/>
      <c r="P34"/>
    </row>
    <row r="35" spans="1:16" ht="1.5" customHeight="1" x14ac:dyDescent="0.2">
      <c r="A35" s="37"/>
      <c r="B35" s="22"/>
      <c r="C35" s="22"/>
      <c r="D35" s="22"/>
      <c r="E35" s="22"/>
      <c r="F35" s="41"/>
      <c r="G35" s="42"/>
      <c r="H35" s="54"/>
      <c r="I35" s="54"/>
      <c r="J35" s="92"/>
      <c r="K35" s="4"/>
      <c r="L35" s="2"/>
      <c r="M35" s="2"/>
      <c r="N35" s="2"/>
      <c r="O35" s="2"/>
      <c r="P35" s="2"/>
    </row>
    <row r="36" spans="1:16" s="4" customFormat="1" ht="28.5" customHeight="1" x14ac:dyDescent="0.2">
      <c r="A36" s="97" t="s">
        <v>73</v>
      </c>
      <c r="B36" s="100">
        <v>928054</v>
      </c>
      <c r="C36" s="98">
        <v>2</v>
      </c>
      <c r="D36" s="98" t="s">
        <v>222</v>
      </c>
      <c r="E36" s="124" t="s">
        <v>404</v>
      </c>
      <c r="F36" s="259" t="s">
        <v>404</v>
      </c>
      <c r="G36" s="121" t="s">
        <v>129</v>
      </c>
      <c r="H36" s="80"/>
      <c r="I36" s="77">
        <v>0</v>
      </c>
      <c r="J36" s="68"/>
      <c r="K36" s="3"/>
      <c r="L36"/>
      <c r="M36"/>
      <c r="N36"/>
      <c r="O36"/>
      <c r="P36"/>
    </row>
    <row r="37" spans="1:16" s="4" customFormat="1" ht="28.5" customHeight="1" x14ac:dyDescent="0.2">
      <c r="A37" s="97" t="s">
        <v>247</v>
      </c>
      <c r="B37" s="255" t="str">
        <f>[1]Sheet!$B$1454</f>
        <v>1253</v>
      </c>
      <c r="C37" s="98">
        <v>2</v>
      </c>
      <c r="D37" s="98" t="s">
        <v>222</v>
      </c>
      <c r="E37" s="35">
        <v>918</v>
      </c>
      <c r="F37" s="81">
        <f t="shared" ref="F37:F52" si="5">E37*1.27</f>
        <v>1165.8600000000001</v>
      </c>
      <c r="G37" s="121" t="s">
        <v>249</v>
      </c>
      <c r="H37" s="80"/>
      <c r="I37" s="262">
        <f t="shared" ref="I37:I52" si="6">E37*H37</f>
        <v>0</v>
      </c>
      <c r="J37" s="68"/>
      <c r="K37" s="3"/>
      <c r="L37"/>
      <c r="M37"/>
      <c r="N37"/>
      <c r="O37"/>
      <c r="P37"/>
    </row>
    <row r="38" spans="1:16" s="4" customFormat="1" ht="28.5" customHeight="1" x14ac:dyDescent="0.2">
      <c r="A38" s="227" t="s">
        <v>246</v>
      </c>
      <c r="B38" s="255" t="str">
        <f>[1]Sheet!$B$1463</f>
        <v>312718</v>
      </c>
      <c r="C38" s="98">
        <v>2</v>
      </c>
      <c r="D38" s="98" t="s">
        <v>222</v>
      </c>
      <c r="E38" s="233">
        <v>2592</v>
      </c>
      <c r="F38" s="234">
        <f t="shared" si="5"/>
        <v>3291.84</v>
      </c>
      <c r="G38" s="121" t="s">
        <v>248</v>
      </c>
      <c r="H38" s="231"/>
      <c r="I38" s="262">
        <f t="shared" si="6"/>
        <v>0</v>
      </c>
      <c r="J38" s="230"/>
      <c r="K38" s="3"/>
      <c r="L38"/>
      <c r="M38"/>
      <c r="N38"/>
      <c r="O38"/>
      <c r="P38"/>
    </row>
    <row r="39" spans="1:16" s="4" customFormat="1" ht="28.5" customHeight="1" x14ac:dyDescent="0.2">
      <c r="A39" s="97" t="s">
        <v>74</v>
      </c>
      <c r="B39" s="100" t="s">
        <v>75</v>
      </c>
      <c r="C39" s="98">
        <v>2</v>
      </c>
      <c r="D39" s="98" t="s">
        <v>228</v>
      </c>
      <c r="E39" s="124" t="s">
        <v>404</v>
      </c>
      <c r="F39" s="259" t="s">
        <v>404</v>
      </c>
      <c r="G39" s="122" t="s">
        <v>126</v>
      </c>
      <c r="H39" s="80"/>
      <c r="I39" s="262">
        <v>0</v>
      </c>
      <c r="J39" s="68"/>
      <c r="K39" s="3"/>
      <c r="L39"/>
      <c r="M39"/>
      <c r="N39"/>
      <c r="O39"/>
      <c r="P39"/>
    </row>
    <row r="40" spans="1:16" s="2" customFormat="1" ht="28.5" customHeight="1" x14ac:dyDescent="0.2">
      <c r="A40" s="265" t="s">
        <v>76</v>
      </c>
      <c r="B40" s="100" t="s">
        <v>77</v>
      </c>
      <c r="C40" s="98">
        <v>1</v>
      </c>
      <c r="D40" s="98" t="s">
        <v>222</v>
      </c>
      <c r="E40" s="35">
        <v>343</v>
      </c>
      <c r="F40" s="81">
        <f t="shared" si="5"/>
        <v>435.61</v>
      </c>
      <c r="G40" s="121" t="s">
        <v>250</v>
      </c>
      <c r="H40" s="80"/>
      <c r="I40" s="262">
        <f t="shared" si="6"/>
        <v>0</v>
      </c>
      <c r="J40" s="67"/>
      <c r="K40"/>
      <c r="L40"/>
      <c r="M40"/>
      <c r="N40"/>
      <c r="O40"/>
      <c r="P40"/>
    </row>
    <row r="41" spans="1:16" s="4" customFormat="1" ht="28.5" customHeight="1" x14ac:dyDescent="0.2">
      <c r="A41" s="256" t="s">
        <v>406</v>
      </c>
      <c r="B41" s="98" t="s">
        <v>405</v>
      </c>
      <c r="C41" s="98">
        <v>1</v>
      </c>
      <c r="D41" s="98" t="s">
        <v>222</v>
      </c>
      <c r="E41" s="35">
        <v>370</v>
      </c>
      <c r="F41" s="81">
        <f t="shared" si="5"/>
        <v>469.90000000000003</v>
      </c>
      <c r="G41" s="121" t="s">
        <v>407</v>
      </c>
      <c r="H41" s="80"/>
      <c r="I41" s="262">
        <f t="shared" si="6"/>
        <v>0</v>
      </c>
      <c r="J41" s="68"/>
      <c r="K41" s="3"/>
      <c r="L41"/>
      <c r="M41"/>
      <c r="N41"/>
      <c r="O41"/>
      <c r="P41"/>
    </row>
    <row r="42" spans="1:16" s="4" customFormat="1" ht="28.5" customHeight="1" x14ac:dyDescent="0.2">
      <c r="A42" s="256" t="s">
        <v>232</v>
      </c>
      <c r="B42" s="98">
        <v>82595000</v>
      </c>
      <c r="C42" s="98">
        <v>2</v>
      </c>
      <c r="D42" s="98" t="s">
        <v>229</v>
      </c>
      <c r="E42" s="195">
        <v>183.5</v>
      </c>
      <c r="F42" s="234">
        <f t="shared" si="5"/>
        <v>233.04500000000002</v>
      </c>
      <c r="G42" s="121" t="s">
        <v>234</v>
      </c>
      <c r="H42" s="199"/>
      <c r="I42" s="262">
        <f t="shared" si="6"/>
        <v>0</v>
      </c>
      <c r="J42" s="194"/>
      <c r="K42" s="3"/>
      <c r="L42"/>
      <c r="M42"/>
      <c r="N42"/>
      <c r="O42"/>
      <c r="P42"/>
    </row>
    <row r="43" spans="1:16" s="4" customFormat="1" ht="28.5" customHeight="1" x14ac:dyDescent="0.2">
      <c r="A43" s="227" t="s">
        <v>251</v>
      </c>
      <c r="B43" s="98" t="s">
        <v>252</v>
      </c>
      <c r="C43" s="98">
        <v>2</v>
      </c>
      <c r="D43" s="98" t="s">
        <v>222</v>
      </c>
      <c r="E43" s="233">
        <v>6307</v>
      </c>
      <c r="F43" s="234">
        <f t="shared" si="5"/>
        <v>8009.89</v>
      </c>
      <c r="G43" s="121" t="s">
        <v>253</v>
      </c>
      <c r="H43" s="231"/>
      <c r="I43" s="262">
        <f t="shared" si="6"/>
        <v>0</v>
      </c>
      <c r="J43" s="230"/>
      <c r="K43" s="3"/>
      <c r="L43"/>
      <c r="M43"/>
      <c r="N43"/>
      <c r="O43"/>
      <c r="P43"/>
    </row>
    <row r="44" spans="1:16" s="4" customFormat="1" ht="28.5" customHeight="1" x14ac:dyDescent="0.2">
      <c r="A44" s="97" t="s">
        <v>78</v>
      </c>
      <c r="B44" s="98" t="s">
        <v>374</v>
      </c>
      <c r="C44" s="98">
        <v>2</v>
      </c>
      <c r="D44" s="98" t="s">
        <v>222</v>
      </c>
      <c r="E44" s="35">
        <v>3780</v>
      </c>
      <c r="F44" s="136">
        <f t="shared" si="5"/>
        <v>4800.6000000000004</v>
      </c>
      <c r="G44" s="121" t="s">
        <v>127</v>
      </c>
      <c r="H44" s="80"/>
      <c r="I44" s="262">
        <f t="shared" si="6"/>
        <v>0</v>
      </c>
      <c r="J44" s="68"/>
      <c r="K44" s="3"/>
      <c r="L44"/>
      <c r="M44"/>
      <c r="N44"/>
      <c r="O44"/>
      <c r="P44"/>
    </row>
    <row r="45" spans="1:16" ht="30.75" customHeight="1" x14ac:dyDescent="0.2">
      <c r="A45" s="97" t="s">
        <v>79</v>
      </c>
      <c r="B45" s="98" t="s">
        <v>375</v>
      </c>
      <c r="C45" s="98">
        <v>2</v>
      </c>
      <c r="D45" s="98" t="s">
        <v>222</v>
      </c>
      <c r="E45" s="35">
        <v>4129</v>
      </c>
      <c r="F45" s="136">
        <f t="shared" si="5"/>
        <v>5243.83</v>
      </c>
      <c r="G45" s="121" t="s">
        <v>128</v>
      </c>
      <c r="H45" s="80"/>
      <c r="I45" s="262">
        <f t="shared" si="6"/>
        <v>0</v>
      </c>
      <c r="J45" s="68"/>
    </row>
    <row r="46" spans="1:16" ht="30.75" customHeight="1" x14ac:dyDescent="0.2">
      <c r="A46" s="193" t="s">
        <v>230</v>
      </c>
      <c r="B46" s="98">
        <v>82214000</v>
      </c>
      <c r="C46" s="98">
        <v>2</v>
      </c>
      <c r="D46" s="98" t="s">
        <v>229</v>
      </c>
      <c r="E46" s="258">
        <v>165</v>
      </c>
      <c r="F46" s="259">
        <f t="shared" si="5"/>
        <v>209.55</v>
      </c>
      <c r="G46" s="121" t="s">
        <v>233</v>
      </c>
      <c r="H46" s="199"/>
      <c r="I46" s="262">
        <f t="shared" si="6"/>
        <v>0</v>
      </c>
      <c r="J46" s="194"/>
    </row>
    <row r="47" spans="1:16" ht="30.75" customHeight="1" x14ac:dyDescent="0.2">
      <c r="A47" s="193" t="s">
        <v>210</v>
      </c>
      <c r="B47" s="98" t="s">
        <v>213</v>
      </c>
      <c r="C47" s="98">
        <v>1</v>
      </c>
      <c r="D47" s="98" t="s">
        <v>222</v>
      </c>
      <c r="E47" s="195">
        <v>5670</v>
      </c>
      <c r="F47" s="196">
        <f t="shared" si="5"/>
        <v>7200.9000000000005</v>
      </c>
      <c r="G47" s="121" t="s">
        <v>211</v>
      </c>
      <c r="H47" s="199"/>
      <c r="I47" s="262">
        <f t="shared" si="6"/>
        <v>0</v>
      </c>
      <c r="J47" s="194" t="s">
        <v>219</v>
      </c>
    </row>
    <row r="48" spans="1:16" ht="30.75" customHeight="1" x14ac:dyDescent="0.2">
      <c r="A48" s="193" t="s">
        <v>212</v>
      </c>
      <c r="B48" s="98">
        <v>151</v>
      </c>
      <c r="C48" s="98">
        <v>2</v>
      </c>
      <c r="D48" s="98" t="s">
        <v>222</v>
      </c>
      <c r="E48" s="195">
        <v>9253</v>
      </c>
      <c r="F48" s="196">
        <f t="shared" si="5"/>
        <v>11751.31</v>
      </c>
      <c r="G48" s="121" t="s">
        <v>214</v>
      </c>
      <c r="H48" s="199"/>
      <c r="I48" s="262">
        <f t="shared" si="6"/>
        <v>0</v>
      </c>
      <c r="J48" s="194" t="s">
        <v>219</v>
      </c>
    </row>
    <row r="49" spans="1:16" ht="30.75" customHeight="1" x14ac:dyDescent="0.2">
      <c r="A49" s="227" t="s">
        <v>255</v>
      </c>
      <c r="B49" s="98">
        <v>31474</v>
      </c>
      <c r="C49" s="98">
        <v>2</v>
      </c>
      <c r="D49" s="98" t="s">
        <v>222</v>
      </c>
      <c r="E49" s="233">
        <v>3887</v>
      </c>
      <c r="F49" s="234">
        <f t="shared" si="5"/>
        <v>4936.49</v>
      </c>
      <c r="G49" s="121" t="s">
        <v>254</v>
      </c>
      <c r="H49" s="231"/>
      <c r="I49" s="262">
        <f t="shared" si="6"/>
        <v>0</v>
      </c>
      <c r="J49" s="230" t="s">
        <v>219</v>
      </c>
    </row>
    <row r="50" spans="1:16" ht="30.75" customHeight="1" x14ac:dyDescent="0.2">
      <c r="A50" s="193" t="s">
        <v>218</v>
      </c>
      <c r="B50" s="98" t="s">
        <v>215</v>
      </c>
      <c r="C50" s="98">
        <v>2</v>
      </c>
      <c r="D50" s="98" t="s">
        <v>222</v>
      </c>
      <c r="E50" s="195">
        <v>6653</v>
      </c>
      <c r="F50" s="196">
        <f t="shared" si="5"/>
        <v>8449.31</v>
      </c>
      <c r="G50" s="121" t="s">
        <v>216</v>
      </c>
      <c r="H50" s="199"/>
      <c r="I50" s="262">
        <f t="shared" si="6"/>
        <v>0</v>
      </c>
      <c r="J50" s="194" t="s">
        <v>219</v>
      </c>
    </row>
    <row r="51" spans="1:16" ht="30.75" customHeight="1" x14ac:dyDescent="0.2">
      <c r="A51" s="193" t="s">
        <v>231</v>
      </c>
      <c r="B51" s="98">
        <v>832306</v>
      </c>
      <c r="C51" s="98">
        <v>2</v>
      </c>
      <c r="D51" s="98" t="s">
        <v>229</v>
      </c>
      <c r="E51" s="195">
        <v>9240</v>
      </c>
      <c r="F51" s="196">
        <f t="shared" si="5"/>
        <v>11734.8</v>
      </c>
      <c r="G51" s="121" t="s">
        <v>217</v>
      </c>
      <c r="H51" s="199"/>
      <c r="I51" s="262">
        <f t="shared" si="6"/>
        <v>0</v>
      </c>
      <c r="J51" s="194" t="s">
        <v>219</v>
      </c>
    </row>
    <row r="52" spans="1:16" ht="30.75" customHeight="1" x14ac:dyDescent="0.2">
      <c r="A52" s="256" t="s">
        <v>408</v>
      </c>
      <c r="B52" s="98" t="s">
        <v>409</v>
      </c>
      <c r="C52" s="98">
        <v>2</v>
      </c>
      <c r="D52" s="98" t="s">
        <v>222</v>
      </c>
      <c r="E52" s="35">
        <v>216</v>
      </c>
      <c r="F52" s="136">
        <f t="shared" si="5"/>
        <v>274.32</v>
      </c>
      <c r="G52" s="121" t="s">
        <v>153</v>
      </c>
      <c r="H52" s="129"/>
      <c r="I52" s="262">
        <f t="shared" si="6"/>
        <v>0</v>
      </c>
      <c r="J52" s="68"/>
    </row>
    <row r="53" spans="1:16" ht="0.75" customHeight="1" thickBot="1" x14ac:dyDescent="0.25">
      <c r="A53" s="38"/>
      <c r="B53" s="8"/>
      <c r="C53" s="8"/>
      <c r="D53" s="8"/>
      <c r="E53" s="13"/>
      <c r="F53" s="44"/>
      <c r="G53" s="45"/>
      <c r="H53" s="54"/>
      <c r="I53" s="65">
        <f>E53*H53</f>
        <v>0</v>
      </c>
      <c r="J53" s="70"/>
      <c r="K53" s="2"/>
      <c r="L53" s="2"/>
      <c r="M53" s="2"/>
      <c r="N53" s="2"/>
      <c r="O53" s="2"/>
      <c r="P53" s="2"/>
    </row>
    <row r="54" spans="1:16" ht="0.75" customHeight="1" thickBot="1" x14ac:dyDescent="0.25">
      <c r="A54" s="19"/>
      <c r="B54" s="20"/>
      <c r="C54" s="20"/>
      <c r="D54" s="20"/>
      <c r="E54" s="21"/>
      <c r="F54" s="24"/>
      <c r="G54" s="24"/>
      <c r="H54" s="59"/>
      <c r="I54" s="78"/>
      <c r="J54" s="71"/>
    </row>
    <row r="55" spans="1:16" ht="21.75" customHeight="1" thickBot="1" x14ac:dyDescent="0.25">
      <c r="F55" s="301" t="s">
        <v>6</v>
      </c>
      <c r="G55" s="302"/>
      <c r="H55" s="303"/>
      <c r="I55" s="85">
        <f>SUM(I36:I52,I29:I32,I19:I25,I8:I15)</f>
        <v>0</v>
      </c>
      <c r="J55" s="93"/>
    </row>
    <row r="56" spans="1:16" ht="3.75" customHeight="1" thickBot="1" x14ac:dyDescent="0.25">
      <c r="F56" s="304"/>
      <c r="G56" s="305"/>
      <c r="H56" s="305"/>
      <c r="I56" s="305"/>
      <c r="J56" s="93"/>
    </row>
    <row r="57" spans="1:16" ht="23.25" customHeight="1" thickBot="1" x14ac:dyDescent="0.25">
      <c r="F57" s="301" t="s">
        <v>7</v>
      </c>
      <c r="G57" s="302"/>
      <c r="H57" s="302"/>
      <c r="I57" s="85">
        <f>I55*1.27</f>
        <v>0</v>
      </c>
      <c r="J57" s="75"/>
      <c r="K57" s="18"/>
      <c r="L57" s="18"/>
      <c r="M57" s="18"/>
      <c r="N57" s="18"/>
      <c r="O57" s="18"/>
      <c r="P57" s="18"/>
    </row>
    <row r="58" spans="1:16" s="18" customFormat="1" ht="17.25" customHeight="1" x14ac:dyDescent="0.2">
      <c r="A58"/>
      <c r="B58" s="6"/>
      <c r="C58" s="6"/>
      <c r="D58" s="6"/>
      <c r="E58" s="14"/>
      <c r="F58" s="31"/>
      <c r="G58" s="31"/>
      <c r="H58" s="63"/>
      <c r="I58" s="87"/>
      <c r="J58" s="94"/>
      <c r="K58" s="2"/>
    </row>
    <row r="59" spans="1:16" s="18" customFormat="1" ht="17.25" customHeight="1" x14ac:dyDescent="0.2">
      <c r="A59"/>
      <c r="B59" s="6"/>
      <c r="C59" s="6"/>
      <c r="D59" s="6"/>
      <c r="E59" s="14"/>
      <c r="F59" s="17"/>
      <c r="G59" s="17"/>
      <c r="H59" s="60"/>
      <c r="I59" s="17"/>
      <c r="J59" s="17"/>
      <c r="K59" s="2"/>
    </row>
    <row r="60" spans="1:16" s="18" customFormat="1" ht="17.25" customHeight="1" x14ac:dyDescent="0.2">
      <c r="A60"/>
      <c r="B60" s="6"/>
      <c r="C60" s="6"/>
      <c r="D60" s="6"/>
      <c r="E60" s="14"/>
      <c r="F60" s="27"/>
      <c r="G60" s="27"/>
      <c r="H60" s="61"/>
      <c r="I60" s="26"/>
      <c r="J60" s="26"/>
      <c r="K60" s="2"/>
      <c r="L60" s="2"/>
      <c r="M60" s="2"/>
      <c r="N60" s="2"/>
      <c r="O60" s="2"/>
      <c r="P60" s="2"/>
    </row>
    <row r="61" spans="1:16" s="2" customFormat="1" x14ac:dyDescent="0.2">
      <c r="A61"/>
      <c r="B61" s="6"/>
      <c r="C61" s="6"/>
      <c r="D61" s="6"/>
      <c r="E61" s="14"/>
      <c r="H61" s="64"/>
      <c r="I61" s="88"/>
      <c r="J61" s="95"/>
      <c r="K61"/>
    </row>
    <row r="62" spans="1:16" s="2" customFormat="1" x14ac:dyDescent="0.2">
      <c r="A62"/>
      <c r="B62" s="6"/>
      <c r="C62" s="6"/>
      <c r="D62" s="6"/>
      <c r="E62" s="14"/>
      <c r="F62" s="27"/>
      <c r="G62" s="27"/>
      <c r="H62" s="61"/>
      <c r="I62" s="26"/>
      <c r="J62" s="26"/>
      <c r="K62"/>
    </row>
    <row r="63" spans="1:16" s="2" customFormat="1" ht="18" x14ac:dyDescent="0.2">
      <c r="A63" s="5"/>
      <c r="B63" s="6"/>
      <c r="C63" s="6"/>
      <c r="D63" s="6"/>
      <c r="E63" s="14"/>
      <c r="F63" s="25"/>
      <c r="G63" s="25"/>
      <c r="H63" s="61"/>
      <c r="I63" s="26"/>
      <c r="J63" s="26"/>
      <c r="K63"/>
      <c r="L63" s="33"/>
      <c r="M63"/>
      <c r="N63"/>
      <c r="O63"/>
      <c r="P63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3:I3"/>
    <mergeCell ref="A4:I4"/>
    <mergeCell ref="F57:H57"/>
    <mergeCell ref="F55:H55"/>
    <mergeCell ref="F56:I56"/>
    <mergeCell ref="A6:H6"/>
    <mergeCell ref="A17:H17"/>
    <mergeCell ref="A27:H27"/>
    <mergeCell ref="A34:H3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ySplit="7" topLeftCell="A8" activePane="bottomLeft" state="frozen"/>
      <selection pane="bottomLeft" activeCell="A2" sqref="A2"/>
    </sheetView>
  </sheetViews>
  <sheetFormatPr defaultColWidth="8.85546875" defaultRowHeight="15" x14ac:dyDescent="0.2"/>
  <cols>
    <col min="1" max="1" width="68" customWidth="1"/>
    <col min="2" max="2" width="12.42578125" style="247" customWidth="1"/>
    <col min="3" max="3" width="12.140625" style="14" customWidth="1"/>
    <col min="4" max="4" width="13.42578125" style="15" customWidth="1"/>
    <col min="5" max="5" width="20.140625" style="15" bestFit="1" customWidth="1"/>
    <col min="6" max="6" width="11.85546875" style="62" customWidth="1"/>
    <col min="7" max="7" width="14.7109375" style="11" customWidth="1"/>
    <col min="8" max="8" width="50.42578125" style="76" customWidth="1"/>
  </cols>
  <sheetData>
    <row r="1" spans="1:14" s="2" customFormat="1" ht="63.75" customHeight="1" x14ac:dyDescent="0.2">
      <c r="A1" s="341"/>
      <c r="B1" s="341"/>
      <c r="C1" s="341"/>
      <c r="D1" s="341"/>
      <c r="E1" s="341"/>
      <c r="F1" s="341"/>
      <c r="G1" s="341"/>
      <c r="H1" s="341"/>
      <c r="I1" s="138"/>
    </row>
    <row r="2" spans="1:14" ht="37.5" customHeight="1" x14ac:dyDescent="0.2">
      <c r="A2" s="51" t="s">
        <v>3</v>
      </c>
      <c r="B2" s="51" t="s">
        <v>178</v>
      </c>
      <c r="C2" s="52" t="s">
        <v>1</v>
      </c>
      <c r="D2" s="52" t="s">
        <v>2</v>
      </c>
      <c r="E2" s="52" t="s">
        <v>58</v>
      </c>
      <c r="F2" s="101" t="s">
        <v>91</v>
      </c>
      <c r="G2" s="53" t="s">
        <v>5</v>
      </c>
      <c r="H2" s="53" t="s">
        <v>38</v>
      </c>
      <c r="I2" s="3"/>
    </row>
    <row r="3" spans="1:14" ht="6" hidden="1" customHeight="1" x14ac:dyDescent="0.2">
      <c r="A3" s="322"/>
      <c r="B3" s="323"/>
      <c r="C3" s="323"/>
      <c r="D3" s="323"/>
      <c r="E3" s="323"/>
      <c r="F3" s="323"/>
      <c r="G3" s="323"/>
      <c r="H3" s="90"/>
      <c r="I3" s="3"/>
    </row>
    <row r="4" spans="1:14" s="1" customFormat="1" ht="3" customHeight="1" x14ac:dyDescent="0.2">
      <c r="A4" s="324"/>
      <c r="B4" s="324"/>
      <c r="C4" s="324"/>
      <c r="D4" s="324"/>
      <c r="E4" s="324"/>
      <c r="F4" s="324"/>
      <c r="G4" s="324"/>
      <c r="H4" s="91"/>
      <c r="I4" s="9"/>
    </row>
    <row r="5" spans="1:14" ht="1.5" customHeight="1" x14ac:dyDescent="0.2">
      <c r="A5" s="10"/>
      <c r="B5" s="86"/>
      <c r="C5" s="22"/>
      <c r="D5" s="41"/>
      <c r="E5" s="42"/>
      <c r="F5" s="54"/>
      <c r="G5" s="86"/>
      <c r="H5" s="92"/>
      <c r="I5" s="3"/>
    </row>
    <row r="6" spans="1:14" s="2" customFormat="1" ht="28.5" customHeight="1" x14ac:dyDescent="0.2">
      <c r="A6" s="339" t="s">
        <v>242</v>
      </c>
      <c r="B6" s="340"/>
      <c r="C6" s="340"/>
      <c r="D6" s="340"/>
      <c r="E6" s="340"/>
      <c r="F6" s="340"/>
      <c r="G6" s="340"/>
      <c r="H6" s="67"/>
      <c r="I6" s="4"/>
    </row>
    <row r="7" spans="1:14" ht="1.5" customHeight="1" x14ac:dyDescent="0.2">
      <c r="A7" s="10"/>
      <c r="B7" s="86"/>
      <c r="C7" s="22"/>
      <c r="D7" s="41"/>
      <c r="E7" s="42"/>
      <c r="F7" s="54"/>
      <c r="G7" s="86"/>
      <c r="H7" s="92"/>
      <c r="I7" s="3"/>
    </row>
    <row r="8" spans="1:14" s="2" customFormat="1" ht="28.5" customHeight="1" x14ac:dyDescent="0.2">
      <c r="A8" s="111" t="s">
        <v>235</v>
      </c>
      <c r="B8" s="244" t="s">
        <v>256</v>
      </c>
      <c r="C8" s="233">
        <v>279</v>
      </c>
      <c r="D8" s="234">
        <f>C8*1.27</f>
        <v>354.33</v>
      </c>
      <c r="E8" s="235" t="s">
        <v>100</v>
      </c>
      <c r="F8" s="231"/>
      <c r="G8" s="232">
        <f>C8*F8</f>
        <v>0</v>
      </c>
      <c r="H8" s="67"/>
      <c r="I8" s="4"/>
    </row>
    <row r="9" spans="1:14" s="2" customFormat="1" ht="28.5" customHeight="1" x14ac:dyDescent="0.2">
      <c r="A9" s="111" t="s">
        <v>239</v>
      </c>
      <c r="B9" s="244" t="s">
        <v>236</v>
      </c>
      <c r="C9" s="233">
        <v>79</v>
      </c>
      <c r="D9" s="234">
        <f t="shared" ref="D9:D11" si="0">C9*1.27</f>
        <v>100.33</v>
      </c>
      <c r="E9" s="235" t="s">
        <v>100</v>
      </c>
      <c r="F9" s="231"/>
      <c r="G9" s="232">
        <f>C9*F9</f>
        <v>0</v>
      </c>
      <c r="H9" s="67"/>
      <c r="I9" s="3"/>
      <c r="J9"/>
      <c r="K9"/>
      <c r="L9"/>
      <c r="M9"/>
      <c r="N9"/>
    </row>
    <row r="10" spans="1:14" s="2" customFormat="1" ht="28.5" customHeight="1" x14ac:dyDescent="0.2">
      <c r="A10" s="111" t="s">
        <v>240</v>
      </c>
      <c r="B10" s="244" t="s">
        <v>237</v>
      </c>
      <c r="C10" s="233">
        <v>68</v>
      </c>
      <c r="D10" s="234">
        <f t="shared" si="0"/>
        <v>86.36</v>
      </c>
      <c r="E10" s="235" t="s">
        <v>100</v>
      </c>
      <c r="F10" s="231"/>
      <c r="G10" s="232">
        <f t="shared" ref="G10:G11" si="1">C10*F10</f>
        <v>0</v>
      </c>
      <c r="H10" s="67"/>
      <c r="I10" s="3"/>
      <c r="J10"/>
      <c r="K10"/>
      <c r="L10"/>
      <c r="M10"/>
      <c r="N10"/>
    </row>
    <row r="11" spans="1:14" s="2" customFormat="1" ht="28.5" customHeight="1" x14ac:dyDescent="0.2">
      <c r="A11" s="111" t="s">
        <v>241</v>
      </c>
      <c r="B11" s="244" t="s">
        <v>238</v>
      </c>
      <c r="C11" s="233">
        <v>63</v>
      </c>
      <c r="D11" s="234">
        <f t="shared" si="0"/>
        <v>80.010000000000005</v>
      </c>
      <c r="E11" s="235" t="s">
        <v>100</v>
      </c>
      <c r="F11" s="231"/>
      <c r="G11" s="232">
        <f t="shared" si="1"/>
        <v>0</v>
      </c>
      <c r="H11" s="67"/>
      <c r="I11" s="3"/>
      <c r="J11"/>
      <c r="K11"/>
      <c r="L11"/>
      <c r="M11"/>
      <c r="N11"/>
    </row>
    <row r="12" spans="1:14" ht="0.75" customHeight="1" thickBot="1" x14ac:dyDescent="0.25">
      <c r="A12" s="38"/>
      <c r="B12" s="245"/>
      <c r="C12" s="13"/>
      <c r="D12" s="44"/>
      <c r="E12" s="45"/>
      <c r="F12" s="54">
        <v>1</v>
      </c>
      <c r="G12" s="65">
        <f>C12*F12</f>
        <v>0</v>
      </c>
      <c r="H12" s="70"/>
      <c r="I12" s="2"/>
      <c r="J12" s="2"/>
      <c r="K12" s="2"/>
      <c r="L12" s="2"/>
      <c r="M12" s="2"/>
      <c r="N12" s="2"/>
    </row>
    <row r="13" spans="1:14" ht="0.75" customHeight="1" thickBot="1" x14ac:dyDescent="0.25">
      <c r="A13" s="19"/>
      <c r="B13" s="246"/>
      <c r="C13" s="21"/>
      <c r="D13" s="24"/>
      <c r="E13" s="24"/>
      <c r="F13" s="59"/>
      <c r="G13" s="78"/>
      <c r="H13" s="71"/>
    </row>
    <row r="14" spans="1:14" ht="21.75" customHeight="1" thickBot="1" x14ac:dyDescent="0.25">
      <c r="D14" s="301" t="s">
        <v>6</v>
      </c>
      <c r="E14" s="302"/>
      <c r="F14" s="303"/>
      <c r="G14" s="228">
        <f>SUM(G8:G13)</f>
        <v>0</v>
      </c>
      <c r="H14" s="93"/>
    </row>
    <row r="15" spans="1:14" ht="3.75" customHeight="1" thickBot="1" x14ac:dyDescent="0.25">
      <c r="D15" s="304"/>
      <c r="E15" s="305"/>
      <c r="F15" s="305"/>
      <c r="G15" s="305"/>
      <c r="H15" s="93"/>
    </row>
    <row r="16" spans="1:14" ht="23.25" customHeight="1" thickBot="1" x14ac:dyDescent="0.25">
      <c r="D16" s="301" t="s">
        <v>7</v>
      </c>
      <c r="E16" s="302"/>
      <c r="F16" s="302"/>
      <c r="G16" s="228">
        <f>G14*1.27</f>
        <v>0</v>
      </c>
      <c r="H16" s="75"/>
      <c r="I16" s="18"/>
      <c r="J16" s="18"/>
      <c r="K16" s="18"/>
      <c r="L16" s="18"/>
      <c r="M16" s="18"/>
      <c r="N16" s="18"/>
    </row>
    <row r="17" spans="1:14" s="18" customFormat="1" ht="17.25" customHeight="1" x14ac:dyDescent="0.2">
      <c r="A17"/>
      <c r="B17" s="247"/>
      <c r="C17" s="14"/>
      <c r="D17" s="31"/>
      <c r="E17" s="31"/>
      <c r="F17" s="63"/>
      <c r="G17" s="87"/>
      <c r="H17" s="94"/>
      <c r="I17" s="2"/>
    </row>
    <row r="18" spans="1:14" s="18" customFormat="1" ht="17.25" customHeight="1" x14ac:dyDescent="0.2">
      <c r="A18"/>
      <c r="B18" s="247"/>
      <c r="C18" s="14"/>
      <c r="D18" s="17"/>
      <c r="E18" s="17"/>
      <c r="F18" s="60"/>
      <c r="G18" s="17"/>
      <c r="H18" s="17"/>
      <c r="I18" s="2"/>
    </row>
    <row r="19" spans="1:14" s="18" customFormat="1" ht="17.25" customHeight="1" x14ac:dyDescent="0.2">
      <c r="A19"/>
      <c r="B19" s="247"/>
      <c r="C19" s="14"/>
      <c r="D19" s="27"/>
      <c r="E19" s="27"/>
      <c r="F19" s="61"/>
      <c r="G19" s="26"/>
      <c r="H19" s="26"/>
      <c r="I19" s="2"/>
      <c r="J19" s="2"/>
      <c r="K19" s="2"/>
      <c r="L19" s="2"/>
      <c r="M19" s="2"/>
      <c r="N19" s="2"/>
    </row>
    <row r="20" spans="1:14" s="2" customFormat="1" x14ac:dyDescent="0.2">
      <c r="A20"/>
      <c r="B20" s="247"/>
      <c r="C20" s="14"/>
      <c r="F20" s="64"/>
      <c r="G20" s="88"/>
      <c r="H20" s="95"/>
      <c r="I20"/>
    </row>
    <row r="21" spans="1:14" s="2" customFormat="1" x14ac:dyDescent="0.2">
      <c r="A21"/>
      <c r="B21" s="247"/>
      <c r="C21" s="14"/>
      <c r="D21" s="27"/>
      <c r="E21" s="27"/>
      <c r="F21" s="61"/>
      <c r="G21" s="26"/>
      <c r="H21" s="26"/>
      <c r="I21"/>
    </row>
    <row r="22" spans="1:14" s="2" customFormat="1" ht="18" x14ac:dyDescent="0.2">
      <c r="A22" s="5"/>
      <c r="B22" s="5"/>
      <c r="C22" s="14"/>
      <c r="D22" s="25"/>
      <c r="E22" s="25"/>
      <c r="F22" s="61"/>
      <c r="G22" s="26"/>
      <c r="H22" s="26"/>
      <c r="I22"/>
      <c r="J22" s="33"/>
      <c r="K22"/>
      <c r="L22"/>
      <c r="M22"/>
      <c r="N22"/>
    </row>
  </sheetData>
  <mergeCells count="7">
    <mergeCell ref="D14:F14"/>
    <mergeCell ref="D15:G15"/>
    <mergeCell ref="D16:F16"/>
    <mergeCell ref="A6:G6"/>
    <mergeCell ref="A1:H1"/>
    <mergeCell ref="A3:G3"/>
    <mergeCell ref="A4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O46"/>
  <sheetViews>
    <sheetView workbookViewId="0">
      <pane ySplit="6" topLeftCell="A7" activePane="bottomLeft" state="frozen"/>
      <selection pane="bottomLeft" activeCell="A2" sqref="A2"/>
    </sheetView>
  </sheetViews>
  <sheetFormatPr defaultColWidth="8.85546875" defaultRowHeight="15.75" x14ac:dyDescent="0.2"/>
  <cols>
    <col min="1" max="1" width="55.85546875" bestFit="1" customWidth="1"/>
    <col min="2" max="2" width="22.42578125" style="6" customWidth="1"/>
    <col min="3" max="3" width="12.140625" style="14" customWidth="1"/>
    <col min="4" max="5" width="13.42578125" style="15" customWidth="1"/>
    <col min="6" max="6" width="20.140625" style="15" bestFit="1" customWidth="1"/>
    <col min="7" max="7" width="12.42578125" style="62" customWidth="1"/>
    <col min="8" max="8" width="22.7109375" style="11" customWidth="1"/>
    <col min="9" max="9" width="40.42578125" style="76" customWidth="1"/>
  </cols>
  <sheetData>
    <row r="1" spans="1:10" s="2" customFormat="1" ht="63.75" customHeight="1" x14ac:dyDescent="0.2">
      <c r="A1" s="312"/>
      <c r="B1" s="312"/>
      <c r="C1" s="312"/>
      <c r="D1" s="312"/>
      <c r="E1" s="312"/>
      <c r="F1" s="312"/>
      <c r="G1" s="312"/>
      <c r="H1" s="312"/>
      <c r="I1" s="312"/>
      <c r="J1" s="4"/>
    </row>
    <row r="2" spans="1:10" ht="37.5" customHeight="1" x14ac:dyDescent="0.2">
      <c r="A2" s="51" t="s">
        <v>3</v>
      </c>
      <c r="B2" s="51" t="s">
        <v>178</v>
      </c>
      <c r="C2" s="52" t="s">
        <v>1</v>
      </c>
      <c r="D2" s="52" t="s">
        <v>2</v>
      </c>
      <c r="E2" s="52" t="s">
        <v>95</v>
      </c>
      <c r="F2" s="52" t="s">
        <v>58</v>
      </c>
      <c r="G2" s="101" t="s">
        <v>91</v>
      </c>
      <c r="H2" s="53" t="s">
        <v>5</v>
      </c>
      <c r="I2" s="53" t="s">
        <v>38</v>
      </c>
      <c r="J2" s="3"/>
    </row>
    <row r="3" spans="1:10" ht="6" hidden="1" customHeight="1" x14ac:dyDescent="0.2">
      <c r="A3" s="322"/>
      <c r="B3" s="323"/>
      <c r="C3" s="323"/>
      <c r="D3" s="323"/>
      <c r="E3" s="323"/>
      <c r="F3" s="323"/>
      <c r="G3" s="323"/>
      <c r="H3" s="323"/>
      <c r="I3" s="90"/>
      <c r="J3" s="3"/>
    </row>
    <row r="4" spans="1:10" s="1" customFormat="1" ht="3" customHeight="1" x14ac:dyDescent="0.2">
      <c r="A4" s="324"/>
      <c r="B4" s="324"/>
      <c r="C4" s="324"/>
      <c r="D4" s="324"/>
      <c r="E4" s="324"/>
      <c r="F4" s="324"/>
      <c r="G4" s="324"/>
      <c r="H4" s="324"/>
      <c r="I4" s="91"/>
      <c r="J4" s="9"/>
    </row>
    <row r="5" spans="1:10" ht="1.5" customHeight="1" x14ac:dyDescent="0.2">
      <c r="A5" s="10"/>
      <c r="B5" s="22"/>
      <c r="C5" s="22"/>
      <c r="D5" s="41"/>
      <c r="E5" s="41"/>
      <c r="F5" s="42"/>
      <c r="G5" s="54"/>
      <c r="H5" s="86"/>
      <c r="I5" s="92"/>
      <c r="J5" s="3"/>
    </row>
    <row r="6" spans="1:10" s="2" customFormat="1" ht="28.5" customHeight="1" x14ac:dyDescent="0.2">
      <c r="A6" s="339" t="s">
        <v>80</v>
      </c>
      <c r="B6" s="340"/>
      <c r="C6" s="340"/>
      <c r="D6" s="340"/>
      <c r="E6" s="340"/>
      <c r="F6" s="340"/>
      <c r="G6" s="340"/>
      <c r="H6" s="340"/>
      <c r="I6" s="67"/>
      <c r="J6" s="4"/>
    </row>
    <row r="7" spans="1:10" ht="1.5" customHeight="1" x14ac:dyDescent="0.2">
      <c r="A7" s="10"/>
      <c r="B7" s="22"/>
      <c r="C7" s="22"/>
      <c r="D7" s="41"/>
      <c r="E7" s="41"/>
      <c r="F7" s="42"/>
      <c r="G7" s="54"/>
      <c r="H7" s="86"/>
      <c r="I7" s="92"/>
      <c r="J7" s="3"/>
    </row>
    <row r="8" spans="1:10" s="2" customFormat="1" ht="28.5" customHeight="1" x14ac:dyDescent="0.2">
      <c r="A8" s="342" t="s">
        <v>104</v>
      </c>
      <c r="B8" s="343"/>
      <c r="C8" s="343"/>
      <c r="D8" s="343"/>
      <c r="E8" s="343"/>
      <c r="F8" s="343"/>
      <c r="G8" s="343"/>
      <c r="H8" s="140"/>
      <c r="I8" s="140"/>
      <c r="J8" s="103"/>
    </row>
    <row r="9" spans="1:10" ht="1.5" customHeight="1" x14ac:dyDescent="0.2">
      <c r="A9" s="104"/>
      <c r="B9" s="105"/>
      <c r="C9" s="105"/>
      <c r="D9" s="106"/>
      <c r="E9" s="106"/>
      <c r="F9" s="107"/>
      <c r="G9" s="108"/>
      <c r="H9" s="109"/>
      <c r="I9" s="92"/>
      <c r="J9" s="3"/>
    </row>
    <row r="10" spans="1:10" s="2" customFormat="1" ht="28.5" customHeight="1" x14ac:dyDescent="0.2">
      <c r="A10" s="97" t="s">
        <v>81</v>
      </c>
      <c r="B10" s="253" t="s">
        <v>410</v>
      </c>
      <c r="C10" s="35">
        <f>[1]Sheet!$H$1256</f>
        <v>124.2</v>
      </c>
      <c r="D10" s="81">
        <f t="shared" ref="D10:D21" si="0">C10*1.27</f>
        <v>157.73400000000001</v>
      </c>
      <c r="E10" s="82" t="s">
        <v>100</v>
      </c>
      <c r="F10" s="82" t="s">
        <v>98</v>
      </c>
      <c r="G10" s="80"/>
      <c r="H10" s="77">
        <f>C10*G10</f>
        <v>0</v>
      </c>
      <c r="I10" s="67"/>
      <c r="J10" s="4"/>
    </row>
    <row r="11" spans="1:10" s="2" customFormat="1" ht="28.5" customHeight="1" x14ac:dyDescent="0.2">
      <c r="A11" s="97" t="s">
        <v>82</v>
      </c>
      <c r="B11" s="253" t="s">
        <v>411</v>
      </c>
      <c r="C11" s="35">
        <f>[1]Sheet!$H$1268</f>
        <v>118.8</v>
      </c>
      <c r="D11" s="81">
        <f t="shared" si="0"/>
        <v>150.876</v>
      </c>
      <c r="E11" s="82" t="s">
        <v>100</v>
      </c>
      <c r="F11" s="82" t="s">
        <v>94</v>
      </c>
      <c r="G11" s="80"/>
      <c r="H11" s="77">
        <f>C11*G11</f>
        <v>0</v>
      </c>
      <c r="I11" s="67"/>
      <c r="J11" s="4"/>
    </row>
    <row r="12" spans="1:10" s="2" customFormat="1" ht="28.5" customHeight="1" x14ac:dyDescent="0.2">
      <c r="A12" s="97" t="s">
        <v>83</v>
      </c>
      <c r="B12" s="253" t="s">
        <v>412</v>
      </c>
      <c r="C12" s="35">
        <v>216</v>
      </c>
      <c r="D12" s="81">
        <f t="shared" si="0"/>
        <v>274.32</v>
      </c>
      <c r="E12" s="82" t="s">
        <v>100</v>
      </c>
      <c r="F12" s="82" t="s">
        <v>94</v>
      </c>
      <c r="G12" s="80"/>
      <c r="H12" s="77">
        <f>C12*G12</f>
        <v>0</v>
      </c>
      <c r="I12" s="67"/>
      <c r="J12" s="4"/>
    </row>
    <row r="13" spans="1:10" s="2" customFormat="1" ht="28.5" customHeight="1" x14ac:dyDescent="0.2">
      <c r="A13" s="97" t="s">
        <v>84</v>
      </c>
      <c r="B13" s="253" t="s">
        <v>413</v>
      </c>
      <c r="C13" s="35">
        <v>410</v>
      </c>
      <c r="D13" s="81">
        <f t="shared" si="0"/>
        <v>520.70000000000005</v>
      </c>
      <c r="E13" s="82" t="s">
        <v>100</v>
      </c>
      <c r="F13" s="82" t="s">
        <v>94</v>
      </c>
      <c r="G13" s="80"/>
      <c r="H13" s="77">
        <f>G13*C13</f>
        <v>0</v>
      </c>
      <c r="I13" s="67"/>
      <c r="J13" s="4"/>
    </row>
    <row r="14" spans="1:10" s="2" customFormat="1" ht="28.5" customHeight="1" x14ac:dyDescent="0.2">
      <c r="A14" s="97" t="s">
        <v>85</v>
      </c>
      <c r="B14" s="253" t="s">
        <v>414</v>
      </c>
      <c r="C14" s="35">
        <v>475</v>
      </c>
      <c r="D14" s="81">
        <f t="shared" si="0"/>
        <v>603.25</v>
      </c>
      <c r="E14" s="82" t="s">
        <v>100</v>
      </c>
      <c r="F14" s="82" t="s">
        <v>94</v>
      </c>
      <c r="G14" s="80"/>
      <c r="H14" s="77">
        <f>G14*C14</f>
        <v>0</v>
      </c>
      <c r="I14" s="67"/>
      <c r="J14" s="4"/>
    </row>
    <row r="15" spans="1:10" s="2" customFormat="1" ht="28.5" customHeight="1" x14ac:dyDescent="0.2">
      <c r="A15" s="97" t="s">
        <v>86</v>
      </c>
      <c r="B15" s="253" t="s">
        <v>415</v>
      </c>
      <c r="C15" s="12">
        <v>572</v>
      </c>
      <c r="D15" s="43">
        <f t="shared" si="0"/>
        <v>726.44</v>
      </c>
      <c r="E15" s="82" t="s">
        <v>100</v>
      </c>
      <c r="F15" s="82" t="s">
        <v>94</v>
      </c>
      <c r="G15" s="80"/>
      <c r="H15" s="77">
        <f>C15*G15</f>
        <v>0</v>
      </c>
      <c r="I15" s="67"/>
      <c r="J15" s="4"/>
    </row>
    <row r="16" spans="1:10" s="2" customFormat="1" ht="28.5" customHeight="1" x14ac:dyDescent="0.2">
      <c r="A16" s="97" t="s">
        <v>101</v>
      </c>
      <c r="B16" s="253" t="s">
        <v>416</v>
      </c>
      <c r="C16" s="35">
        <v>972</v>
      </c>
      <c r="D16" s="81">
        <f t="shared" si="0"/>
        <v>1234.44</v>
      </c>
      <c r="E16" s="82" t="s">
        <v>100</v>
      </c>
      <c r="F16" s="82" t="s">
        <v>94</v>
      </c>
      <c r="G16" s="80"/>
      <c r="H16" s="77">
        <f>C16*G16</f>
        <v>0</v>
      </c>
      <c r="I16" s="67"/>
      <c r="J16" s="4"/>
    </row>
    <row r="17" spans="1:15" s="2" customFormat="1" ht="28.5" customHeight="1" x14ac:dyDescent="0.2">
      <c r="A17" s="97" t="s">
        <v>87</v>
      </c>
      <c r="B17" s="253" t="s">
        <v>334</v>
      </c>
      <c r="C17" s="35">
        <v>713</v>
      </c>
      <c r="D17" s="81">
        <f t="shared" si="0"/>
        <v>905.51</v>
      </c>
      <c r="E17" s="82" t="s">
        <v>100</v>
      </c>
      <c r="F17" s="82" t="s">
        <v>94</v>
      </c>
      <c r="G17" s="80"/>
      <c r="H17" s="65">
        <f>G17*C17</f>
        <v>0</v>
      </c>
      <c r="I17" s="257"/>
      <c r="J17" s="4"/>
    </row>
    <row r="18" spans="1:15" s="2" customFormat="1" ht="28.5" customHeight="1" x14ac:dyDescent="0.2">
      <c r="A18" s="97" t="s">
        <v>102</v>
      </c>
      <c r="B18" s="253" t="s">
        <v>417</v>
      </c>
      <c r="C18" s="35">
        <v>356</v>
      </c>
      <c r="D18" s="81">
        <f t="shared" si="0"/>
        <v>452.12</v>
      </c>
      <c r="E18" s="82" t="s">
        <v>100</v>
      </c>
      <c r="F18" s="82" t="s">
        <v>377</v>
      </c>
      <c r="G18" s="80"/>
      <c r="H18" s="65">
        <f>G18*C18</f>
        <v>0</v>
      </c>
      <c r="I18" s="257"/>
      <c r="J18" s="4"/>
    </row>
    <row r="19" spans="1:15" s="2" customFormat="1" ht="28.5" customHeight="1" x14ac:dyDescent="0.2">
      <c r="A19" s="97" t="s">
        <v>88</v>
      </c>
      <c r="B19" s="253" t="s">
        <v>335</v>
      </c>
      <c r="C19" s="35">
        <v>810</v>
      </c>
      <c r="D19" s="81">
        <f t="shared" si="0"/>
        <v>1028.7</v>
      </c>
      <c r="E19" s="82" t="s">
        <v>100</v>
      </c>
      <c r="F19" s="82" t="s">
        <v>94</v>
      </c>
      <c r="G19" s="80"/>
      <c r="H19" s="65">
        <f>G19*C19</f>
        <v>0</v>
      </c>
      <c r="I19" s="67"/>
      <c r="J19" s="4"/>
    </row>
    <row r="20" spans="1:15" s="2" customFormat="1" ht="28.5" customHeight="1" x14ac:dyDescent="0.2">
      <c r="A20" s="97" t="s">
        <v>89</v>
      </c>
      <c r="B20" s="253" t="s">
        <v>336</v>
      </c>
      <c r="C20" s="35">
        <v>904</v>
      </c>
      <c r="D20" s="81">
        <f t="shared" si="0"/>
        <v>1148.08</v>
      </c>
      <c r="E20" s="82" t="s">
        <v>100</v>
      </c>
      <c r="F20" s="82" t="s">
        <v>94</v>
      </c>
      <c r="G20" s="80"/>
      <c r="H20" s="77">
        <f>G20*C20</f>
        <v>0</v>
      </c>
      <c r="I20" s="257"/>
      <c r="J20" s="4"/>
    </row>
    <row r="21" spans="1:15" s="2" customFormat="1" ht="28.5" customHeight="1" x14ac:dyDescent="0.2">
      <c r="A21" s="97" t="s">
        <v>90</v>
      </c>
      <c r="B21" s="253" t="s">
        <v>337</v>
      </c>
      <c r="C21" s="35">
        <v>1512</v>
      </c>
      <c r="D21" s="81">
        <f t="shared" si="0"/>
        <v>1920.24</v>
      </c>
      <c r="E21" s="82" t="s">
        <v>100</v>
      </c>
      <c r="F21" s="82" t="s">
        <v>94</v>
      </c>
      <c r="G21" s="80"/>
      <c r="H21" s="77">
        <f>G21*C21</f>
        <v>0</v>
      </c>
      <c r="I21" s="257"/>
      <c r="J21" s="4"/>
    </row>
    <row r="22" spans="1:15" s="2" customFormat="1" ht="1.5" customHeight="1" x14ac:dyDescent="0.2">
      <c r="A22" s="142"/>
      <c r="B22" s="143"/>
      <c r="C22" s="143"/>
      <c r="D22" s="143"/>
      <c r="E22" s="143"/>
      <c r="F22" s="143"/>
      <c r="G22" s="143"/>
      <c r="H22" s="143"/>
      <c r="I22" s="143"/>
      <c r="J22" s="4"/>
    </row>
    <row r="23" spans="1:15" s="2" customFormat="1" ht="28.5" customHeight="1" x14ac:dyDescent="0.2">
      <c r="A23" s="344" t="s">
        <v>103</v>
      </c>
      <c r="B23" s="345"/>
      <c r="C23" s="345"/>
      <c r="D23" s="345"/>
      <c r="E23" s="345"/>
      <c r="F23" s="345"/>
      <c r="G23" s="345"/>
      <c r="H23" s="141"/>
      <c r="I23" s="67"/>
      <c r="J23" s="4"/>
    </row>
    <row r="24" spans="1:15" s="2" customFormat="1" ht="1.5" customHeight="1" x14ac:dyDescent="0.2">
      <c r="A24" s="142"/>
      <c r="B24" s="143"/>
      <c r="C24" s="143"/>
      <c r="D24" s="143"/>
      <c r="E24" s="143"/>
      <c r="F24" s="143"/>
      <c r="G24" s="143"/>
      <c r="H24" s="143"/>
      <c r="I24" s="143"/>
      <c r="J24" s="4"/>
    </row>
    <row r="25" spans="1:15" s="2" customFormat="1" ht="28.5" customHeight="1" x14ac:dyDescent="0.2">
      <c r="A25" s="97" t="s">
        <v>154</v>
      </c>
      <c r="B25" s="98" t="s">
        <v>157</v>
      </c>
      <c r="C25" s="35">
        <v>480</v>
      </c>
      <c r="D25" s="127">
        <f>C25*1.27</f>
        <v>609.6</v>
      </c>
      <c r="E25" s="128" t="s">
        <v>155</v>
      </c>
      <c r="F25" s="128" t="s">
        <v>156</v>
      </c>
      <c r="G25" s="129"/>
      <c r="H25" s="77">
        <f>C25*G25</f>
        <v>0</v>
      </c>
      <c r="I25" s="67"/>
      <c r="J25" s="4"/>
    </row>
    <row r="26" spans="1:15" s="2" customFormat="1" ht="28.5" customHeight="1" x14ac:dyDescent="0.2">
      <c r="A26" s="97" t="s">
        <v>376</v>
      </c>
      <c r="B26" s="253" t="str">
        <f>[1]Sheet!$B$1256</f>
        <v>HZS10L</v>
      </c>
      <c r="C26" s="35">
        <v>3100</v>
      </c>
      <c r="D26" s="81">
        <f t="shared" ref="D26:D35" si="1">C26*1.27</f>
        <v>3937</v>
      </c>
      <c r="E26" s="82" t="s">
        <v>98</v>
      </c>
      <c r="F26" s="82" t="s">
        <v>99</v>
      </c>
      <c r="G26" s="80"/>
      <c r="H26" s="77">
        <f>C26*G26</f>
        <v>0</v>
      </c>
      <c r="I26" s="67"/>
      <c r="J26" s="3"/>
      <c r="K26"/>
      <c r="L26"/>
      <c r="M26"/>
      <c r="N26"/>
      <c r="O26"/>
    </row>
    <row r="27" spans="1:15" s="2" customFormat="1" ht="28.5" customHeight="1" x14ac:dyDescent="0.2">
      <c r="A27" s="97" t="s">
        <v>82</v>
      </c>
      <c r="B27" s="253" t="str">
        <f>[1]Sheet!$B$1268</f>
        <v>HZS30L13M</v>
      </c>
      <c r="C27" s="35">
        <v>2975</v>
      </c>
      <c r="D27" s="81">
        <f t="shared" si="1"/>
        <v>3778.25</v>
      </c>
      <c r="E27" s="82" t="s">
        <v>94</v>
      </c>
      <c r="F27" s="82" t="s">
        <v>97</v>
      </c>
      <c r="G27" s="80"/>
      <c r="H27" s="77">
        <f>C27*G27</f>
        <v>0</v>
      </c>
      <c r="I27" s="67"/>
      <c r="J27" s="3"/>
      <c r="K27"/>
      <c r="L27"/>
      <c r="M27"/>
      <c r="N27"/>
      <c r="O27"/>
    </row>
    <row r="28" spans="1:15" s="2" customFormat="1" ht="28.5" customHeight="1" x14ac:dyDescent="0.2">
      <c r="A28" s="97" t="s">
        <v>83</v>
      </c>
      <c r="B28" s="253" t="str">
        <f>[1]Sheet!$B$1271</f>
        <v>HZS65L18M</v>
      </c>
      <c r="C28" s="35">
        <v>5400</v>
      </c>
      <c r="D28" s="81">
        <f t="shared" si="1"/>
        <v>6858</v>
      </c>
      <c r="E28" s="82" t="s">
        <v>94</v>
      </c>
      <c r="F28" s="82" t="s">
        <v>97</v>
      </c>
      <c r="G28" s="80"/>
      <c r="H28" s="77">
        <f>C28*G28</f>
        <v>0</v>
      </c>
      <c r="I28" s="67"/>
      <c r="J28" s="3"/>
      <c r="K28"/>
      <c r="L28"/>
      <c r="M28"/>
      <c r="N28"/>
      <c r="O28"/>
    </row>
    <row r="29" spans="1:15" s="2" customFormat="1" ht="28.5" customHeight="1" x14ac:dyDescent="0.2">
      <c r="A29" s="97" t="s">
        <v>84</v>
      </c>
      <c r="B29" s="253" t="str">
        <f>[1]Sheet!$B$1257</f>
        <v>HZS110L25M</v>
      </c>
      <c r="C29" s="35">
        <v>10250</v>
      </c>
      <c r="D29" s="81">
        <f t="shared" si="1"/>
        <v>13017.5</v>
      </c>
      <c r="E29" s="82" t="s">
        <v>94</v>
      </c>
      <c r="F29" s="82" t="s">
        <v>97</v>
      </c>
      <c r="G29" s="80"/>
      <c r="H29" s="77">
        <f>G29*C29</f>
        <v>0</v>
      </c>
      <c r="I29" s="67"/>
      <c r="J29" s="3"/>
      <c r="K29"/>
      <c r="L29"/>
      <c r="M29"/>
      <c r="N29"/>
      <c r="O29"/>
    </row>
    <row r="30" spans="1:15" s="2" customFormat="1" ht="28.5" customHeight="1" x14ac:dyDescent="0.2">
      <c r="A30" s="97" t="s">
        <v>85</v>
      </c>
      <c r="B30" s="253" t="str">
        <f>[1]Sheet!$B$1259</f>
        <v>HZS135L23M</v>
      </c>
      <c r="C30" s="35">
        <v>11875</v>
      </c>
      <c r="D30" s="81">
        <f t="shared" si="1"/>
        <v>15081.25</v>
      </c>
      <c r="E30" s="82" t="s">
        <v>94</v>
      </c>
      <c r="F30" s="82" t="s">
        <v>97</v>
      </c>
      <c r="G30" s="80"/>
      <c r="H30" s="77">
        <f>G30*C30</f>
        <v>0</v>
      </c>
      <c r="I30" s="67"/>
      <c r="J30" s="3"/>
      <c r="K30"/>
      <c r="L30"/>
      <c r="M30"/>
      <c r="N30"/>
      <c r="O30"/>
    </row>
    <row r="31" spans="1:15" s="2" customFormat="1" ht="28.5" customHeight="1" x14ac:dyDescent="0.2">
      <c r="A31" s="97" t="s">
        <v>86</v>
      </c>
      <c r="B31" s="253" t="str">
        <f>[1]Sheet!$B$1260</f>
        <v>HZS135L23MFEH</v>
      </c>
      <c r="C31" s="12">
        <v>14300</v>
      </c>
      <c r="D31" s="43">
        <f t="shared" si="1"/>
        <v>18161</v>
      </c>
      <c r="E31" s="82" t="s">
        <v>94</v>
      </c>
      <c r="F31" s="82" t="s">
        <v>97</v>
      </c>
      <c r="G31" s="80"/>
      <c r="H31" s="77">
        <f>C31*G31</f>
        <v>0</v>
      </c>
      <c r="I31" s="67"/>
      <c r="J31" s="3"/>
      <c r="K31"/>
      <c r="L31"/>
      <c r="M31"/>
      <c r="N31"/>
      <c r="O31"/>
    </row>
    <row r="32" spans="1:15" s="4" customFormat="1" ht="28.5" customHeight="1" x14ac:dyDescent="0.2">
      <c r="A32" s="97" t="s">
        <v>87</v>
      </c>
      <c r="B32" s="98" t="s">
        <v>334</v>
      </c>
      <c r="C32" s="35">
        <v>9900</v>
      </c>
      <c r="D32" s="81">
        <f t="shared" si="1"/>
        <v>12573</v>
      </c>
      <c r="E32" s="82" t="s">
        <v>94</v>
      </c>
      <c r="F32" s="82" t="s">
        <v>96</v>
      </c>
      <c r="G32" s="80"/>
      <c r="H32" s="65">
        <f>G32*C32</f>
        <v>0</v>
      </c>
      <c r="I32" s="68"/>
      <c r="J32" s="3"/>
      <c r="K32"/>
      <c r="L32"/>
      <c r="M32"/>
      <c r="N32"/>
      <c r="O32"/>
    </row>
    <row r="33" spans="1:15" s="4" customFormat="1" ht="28.5" customHeight="1" x14ac:dyDescent="0.2">
      <c r="A33" s="97" t="s">
        <v>88</v>
      </c>
      <c r="B33" s="98" t="s">
        <v>335</v>
      </c>
      <c r="C33" s="35">
        <v>11250</v>
      </c>
      <c r="D33" s="81">
        <f t="shared" si="1"/>
        <v>14287.5</v>
      </c>
      <c r="E33" s="82" t="s">
        <v>94</v>
      </c>
      <c r="F33" s="82" t="s">
        <v>96</v>
      </c>
      <c r="G33" s="80"/>
      <c r="H33" s="65">
        <f>G33*C33</f>
        <v>0</v>
      </c>
      <c r="I33" s="68"/>
      <c r="J33" s="3"/>
      <c r="K33"/>
      <c r="L33"/>
      <c r="M33"/>
      <c r="N33"/>
      <c r="O33"/>
    </row>
    <row r="34" spans="1:15" s="2" customFormat="1" ht="28.5" customHeight="1" x14ac:dyDescent="0.2">
      <c r="A34" s="97" t="s">
        <v>89</v>
      </c>
      <c r="B34" s="98" t="s">
        <v>336</v>
      </c>
      <c r="C34" s="35">
        <v>12550</v>
      </c>
      <c r="D34" s="81">
        <f t="shared" si="1"/>
        <v>15938.5</v>
      </c>
      <c r="E34" s="82" t="s">
        <v>94</v>
      </c>
      <c r="F34" s="82" t="s">
        <v>96</v>
      </c>
      <c r="G34" s="80"/>
      <c r="H34" s="77">
        <f>G34*C34</f>
        <v>0</v>
      </c>
      <c r="I34" s="67"/>
      <c r="J34"/>
      <c r="K34"/>
      <c r="L34"/>
      <c r="M34"/>
      <c r="N34"/>
      <c r="O34"/>
    </row>
    <row r="35" spans="1:15" s="4" customFormat="1" ht="28.5" customHeight="1" x14ac:dyDescent="0.2">
      <c r="A35" s="97" t="s">
        <v>90</v>
      </c>
      <c r="B35" s="98" t="s">
        <v>337</v>
      </c>
      <c r="C35" s="35">
        <v>14000</v>
      </c>
      <c r="D35" s="81">
        <f t="shared" si="1"/>
        <v>17780</v>
      </c>
      <c r="E35" s="82" t="s">
        <v>94</v>
      </c>
      <c r="F35" s="82" t="s">
        <v>96</v>
      </c>
      <c r="G35" s="80"/>
      <c r="H35" s="77">
        <f>G35*C35</f>
        <v>0</v>
      </c>
      <c r="I35" s="68"/>
      <c r="J35" s="3"/>
      <c r="K35"/>
      <c r="L35"/>
      <c r="M35"/>
      <c r="N35"/>
      <c r="O35"/>
    </row>
    <row r="36" spans="1:15" ht="0.75" customHeight="1" thickBot="1" x14ac:dyDescent="0.25">
      <c r="A36" s="38"/>
      <c r="B36" s="8"/>
      <c r="C36" s="13"/>
      <c r="D36" s="44"/>
      <c r="E36" s="44"/>
      <c r="F36" s="45"/>
      <c r="G36" s="54"/>
      <c r="H36" s="65">
        <f>C36*G36</f>
        <v>0</v>
      </c>
      <c r="I36" s="70"/>
      <c r="J36" s="2"/>
      <c r="K36" s="2"/>
      <c r="L36" s="2"/>
      <c r="M36" s="2"/>
      <c r="N36" s="2"/>
      <c r="O36" s="2"/>
    </row>
    <row r="37" spans="1:15" ht="0.75" customHeight="1" thickBot="1" x14ac:dyDescent="0.25">
      <c r="A37" s="19"/>
      <c r="B37" s="20"/>
      <c r="C37" s="21"/>
      <c r="D37" s="24"/>
      <c r="E37" s="24"/>
      <c r="F37" s="24"/>
      <c r="G37" s="59"/>
      <c r="H37" s="78"/>
      <c r="I37" s="71"/>
    </row>
    <row r="38" spans="1:15" ht="21.75" customHeight="1" thickBot="1" x14ac:dyDescent="0.25">
      <c r="D38" s="301" t="s">
        <v>6</v>
      </c>
      <c r="E38" s="302"/>
      <c r="F38" s="302"/>
      <c r="G38" s="303"/>
      <c r="H38" s="85">
        <f>SUM(H25:H35,H10:H21)</f>
        <v>0</v>
      </c>
      <c r="I38" s="93"/>
    </row>
    <row r="39" spans="1:15" ht="3.75" customHeight="1" thickBot="1" x14ac:dyDescent="0.25">
      <c r="D39" s="304"/>
      <c r="E39" s="305"/>
      <c r="F39" s="305"/>
      <c r="G39" s="305"/>
      <c r="H39" s="305"/>
      <c r="I39" s="93"/>
    </row>
    <row r="40" spans="1:15" ht="23.25" customHeight="1" thickBot="1" x14ac:dyDescent="0.25">
      <c r="D40" s="301" t="s">
        <v>7</v>
      </c>
      <c r="E40" s="302"/>
      <c r="F40" s="302"/>
      <c r="G40" s="302"/>
      <c r="H40" s="85">
        <f>H38*1.27</f>
        <v>0</v>
      </c>
      <c r="I40" s="75"/>
      <c r="J40" s="18"/>
      <c r="K40" s="18"/>
      <c r="L40" s="18"/>
      <c r="M40" s="18"/>
      <c r="N40" s="18"/>
      <c r="O40" s="18"/>
    </row>
    <row r="41" spans="1:15" s="18" customFormat="1" ht="17.25" customHeight="1" x14ac:dyDescent="0.2">
      <c r="A41"/>
      <c r="B41" s="6"/>
      <c r="C41" s="14"/>
      <c r="D41" s="31"/>
      <c r="E41" s="31"/>
      <c r="F41" s="31"/>
      <c r="G41" s="63"/>
      <c r="H41" s="87"/>
      <c r="I41" s="94"/>
      <c r="J41" s="2"/>
    </row>
    <row r="42" spans="1:15" s="18" customFormat="1" ht="17.25" customHeight="1" x14ac:dyDescent="0.2">
      <c r="A42"/>
      <c r="B42" s="6"/>
      <c r="C42" s="14"/>
      <c r="D42" s="17"/>
      <c r="E42" s="17"/>
      <c r="F42" s="17"/>
      <c r="G42" s="60"/>
      <c r="H42" s="17"/>
      <c r="I42" s="17"/>
      <c r="J42" s="2"/>
    </row>
    <row r="43" spans="1:15" s="18" customFormat="1" ht="17.25" customHeight="1" x14ac:dyDescent="0.2">
      <c r="A43"/>
      <c r="B43" s="6"/>
      <c r="C43" s="14"/>
      <c r="D43" s="27"/>
      <c r="E43" s="27"/>
      <c r="F43" s="27"/>
      <c r="G43" s="61"/>
      <c r="H43" s="26"/>
      <c r="I43" s="26"/>
      <c r="J43" s="2"/>
      <c r="K43" s="2"/>
      <c r="L43" s="2"/>
      <c r="M43" s="2"/>
      <c r="N43" s="2"/>
      <c r="O43" s="2"/>
    </row>
    <row r="44" spans="1:15" s="2" customFormat="1" x14ac:dyDescent="0.2">
      <c r="A44"/>
      <c r="B44" s="6"/>
      <c r="C44" s="14"/>
      <c r="G44" s="64"/>
      <c r="H44" s="88"/>
      <c r="I44" s="95"/>
      <c r="J44"/>
    </row>
    <row r="45" spans="1:15" s="2" customFormat="1" x14ac:dyDescent="0.2">
      <c r="A45"/>
      <c r="B45" s="6"/>
      <c r="C45" s="14"/>
      <c r="D45" s="27"/>
      <c r="E45" s="27"/>
      <c r="F45" s="27"/>
      <c r="G45" s="61"/>
      <c r="H45" s="26"/>
      <c r="I45" s="26"/>
      <c r="J45"/>
    </row>
    <row r="46" spans="1:15" s="2" customFormat="1" ht="18" x14ac:dyDescent="0.2">
      <c r="A46" s="5"/>
      <c r="B46" s="6"/>
      <c r="C46" s="14"/>
      <c r="D46" s="25"/>
      <c r="E46" s="25"/>
      <c r="F46" s="25"/>
      <c r="G46" s="61"/>
      <c r="H46" s="26"/>
      <c r="I46" s="26"/>
      <c r="J46"/>
      <c r="K46" s="33"/>
      <c r="L46"/>
      <c r="M46"/>
      <c r="N46"/>
      <c r="O46"/>
    </row>
  </sheetData>
  <sheetProtection formatCells="0" formatColumns="0" formatRows="0" insertColumns="0" insertRows="0" insertHyperlinks="0" deleteColumns="0" deleteRows="0" sort="0" autoFilter="0" pivotTables="0"/>
  <mergeCells count="9">
    <mergeCell ref="D39:H39"/>
    <mergeCell ref="A8:G8"/>
    <mergeCell ref="A23:G23"/>
    <mergeCell ref="D40:G40"/>
    <mergeCell ref="A1:I1"/>
    <mergeCell ref="A3:H3"/>
    <mergeCell ref="A4:H4"/>
    <mergeCell ref="A6:H6"/>
    <mergeCell ref="D38:G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N77"/>
  <sheetViews>
    <sheetView workbookViewId="0">
      <pane ySplit="4" topLeftCell="A5" activePane="bottomLeft" state="frozen"/>
      <selection pane="bottomLeft" activeCell="A2" sqref="A2"/>
    </sheetView>
  </sheetViews>
  <sheetFormatPr defaultColWidth="8.85546875" defaultRowHeight="15" x14ac:dyDescent="0.2"/>
  <cols>
    <col min="1" max="1" width="68" customWidth="1"/>
    <col min="2" max="2" width="12.85546875" style="247" customWidth="1"/>
    <col min="3" max="3" width="12.140625" style="14" customWidth="1"/>
    <col min="4" max="4" width="13.42578125" style="15" customWidth="1"/>
    <col min="5" max="5" width="20.140625" style="15" bestFit="1" customWidth="1"/>
    <col min="6" max="6" width="11.85546875" style="62" customWidth="1"/>
    <col min="7" max="7" width="14.7109375" style="11" customWidth="1"/>
    <col min="8" max="8" width="50.42578125" style="76" customWidth="1"/>
  </cols>
  <sheetData>
    <row r="1" spans="1:14" s="2" customFormat="1" ht="63.75" customHeight="1" x14ac:dyDescent="0.2">
      <c r="A1" s="341"/>
      <c r="B1" s="341"/>
      <c r="C1" s="341"/>
      <c r="D1" s="341"/>
      <c r="E1" s="341"/>
      <c r="F1" s="341"/>
      <c r="G1" s="341"/>
      <c r="H1" s="341"/>
      <c r="I1" s="138"/>
    </row>
    <row r="2" spans="1:14" ht="37.5" customHeight="1" x14ac:dyDescent="0.2">
      <c r="A2" s="51" t="s">
        <v>3</v>
      </c>
      <c r="B2" s="51" t="s">
        <v>178</v>
      </c>
      <c r="C2" s="52" t="s">
        <v>1</v>
      </c>
      <c r="D2" s="52" t="s">
        <v>2</v>
      </c>
      <c r="E2" s="52" t="s">
        <v>58</v>
      </c>
      <c r="F2" s="101" t="s">
        <v>91</v>
      </c>
      <c r="G2" s="53" t="s">
        <v>5</v>
      </c>
      <c r="H2" s="53" t="s">
        <v>38</v>
      </c>
      <c r="I2" s="3"/>
    </row>
    <row r="3" spans="1:14" ht="6" hidden="1" customHeight="1" x14ac:dyDescent="0.2">
      <c r="A3" s="322"/>
      <c r="B3" s="323"/>
      <c r="C3" s="323"/>
      <c r="D3" s="323"/>
      <c r="E3" s="323"/>
      <c r="F3" s="323"/>
      <c r="G3" s="323"/>
      <c r="H3" s="90"/>
      <c r="I3" s="3"/>
    </row>
    <row r="4" spans="1:14" s="1" customFormat="1" ht="3" customHeight="1" x14ac:dyDescent="0.2">
      <c r="A4" s="324"/>
      <c r="B4" s="324"/>
      <c r="C4" s="324"/>
      <c r="D4" s="324"/>
      <c r="E4" s="324"/>
      <c r="F4" s="324"/>
      <c r="G4" s="324"/>
      <c r="H4" s="91"/>
      <c r="I4" s="9"/>
    </row>
    <row r="5" spans="1:14" ht="1.5" customHeight="1" x14ac:dyDescent="0.2">
      <c r="A5" s="10"/>
      <c r="B5" s="86"/>
      <c r="C5" s="22"/>
      <c r="D5" s="41"/>
      <c r="E5" s="42"/>
      <c r="F5" s="54"/>
      <c r="G5" s="86"/>
      <c r="H5" s="92"/>
      <c r="I5" s="3"/>
    </row>
    <row r="6" spans="1:14" s="2" customFormat="1" ht="28.5" customHeight="1" x14ac:dyDescent="0.2">
      <c r="A6" s="339" t="s">
        <v>105</v>
      </c>
      <c r="B6" s="340"/>
      <c r="C6" s="340"/>
      <c r="D6" s="340"/>
      <c r="E6" s="340"/>
      <c r="F6" s="139"/>
      <c r="G6" s="139"/>
      <c r="H6" s="67"/>
      <c r="I6" s="4"/>
    </row>
    <row r="7" spans="1:14" ht="1.5" customHeight="1" x14ac:dyDescent="0.2">
      <c r="A7" s="10"/>
      <c r="B7" s="86"/>
      <c r="C7" s="22"/>
      <c r="D7" s="41"/>
      <c r="E7" s="42"/>
      <c r="F7" s="54"/>
      <c r="G7" s="86"/>
      <c r="H7" s="92"/>
      <c r="I7" s="3"/>
    </row>
    <row r="8" spans="1:14" s="2" customFormat="1" ht="28.5" customHeight="1" x14ac:dyDescent="0.2">
      <c r="A8" s="111" t="s">
        <v>258</v>
      </c>
      <c r="B8" s="244">
        <v>1308</v>
      </c>
      <c r="C8" s="35">
        <v>120</v>
      </c>
      <c r="D8" s="136">
        <f>C8*1.27</f>
        <v>152.4</v>
      </c>
      <c r="E8" s="133" t="s">
        <v>106</v>
      </c>
      <c r="F8" s="135"/>
      <c r="G8" s="77">
        <f>C8*F8</f>
        <v>0</v>
      </c>
      <c r="H8" s="67"/>
      <c r="I8" s="4"/>
    </row>
    <row r="9" spans="1:14" s="2" customFormat="1" ht="28.5" customHeight="1" x14ac:dyDescent="0.2">
      <c r="A9" s="111" t="s">
        <v>257</v>
      </c>
      <c r="B9" s="244">
        <v>2057</v>
      </c>
      <c r="C9" s="258">
        <v>120</v>
      </c>
      <c r="D9" s="259">
        <f>C9*1.27</f>
        <v>152.4</v>
      </c>
      <c r="E9" s="260" t="s">
        <v>106</v>
      </c>
      <c r="F9" s="261"/>
      <c r="G9" s="262">
        <f>C9*F9</f>
        <v>0</v>
      </c>
      <c r="H9" s="67"/>
      <c r="I9" s="3"/>
      <c r="J9"/>
      <c r="K9"/>
      <c r="L9"/>
      <c r="M9"/>
      <c r="N9"/>
    </row>
    <row r="10" spans="1:14" s="2" customFormat="1" ht="28.5" customHeight="1" x14ac:dyDescent="0.2">
      <c r="A10" s="111" t="s">
        <v>20</v>
      </c>
      <c r="B10" s="244">
        <v>1728</v>
      </c>
      <c r="C10" s="35">
        <v>210</v>
      </c>
      <c r="D10" s="136">
        <f t="shared" ref="D10:D23" si="0">C10*1.27</f>
        <v>266.7</v>
      </c>
      <c r="E10" s="133" t="s">
        <v>17</v>
      </c>
      <c r="F10" s="135"/>
      <c r="G10" s="77">
        <f>C10*F10</f>
        <v>0</v>
      </c>
      <c r="H10" s="67"/>
      <c r="I10" s="3"/>
      <c r="J10"/>
      <c r="K10"/>
      <c r="L10"/>
      <c r="M10"/>
      <c r="N10"/>
    </row>
    <row r="11" spans="1:14" s="2" customFormat="1" ht="28.5" customHeight="1" x14ac:dyDescent="0.2">
      <c r="A11" s="111" t="s">
        <v>109</v>
      </c>
      <c r="B11" s="244" t="s">
        <v>345</v>
      </c>
      <c r="C11" s="35">
        <v>199</v>
      </c>
      <c r="D11" s="136">
        <f t="shared" si="0"/>
        <v>252.73</v>
      </c>
      <c r="E11" s="133" t="s">
        <v>17</v>
      </c>
      <c r="F11" s="135"/>
      <c r="G11" s="77">
        <f t="shared" ref="G11:G23" si="1">C11*F11</f>
        <v>0</v>
      </c>
      <c r="H11" s="67"/>
      <c r="I11" s="3"/>
      <c r="J11"/>
      <c r="K11"/>
      <c r="L11"/>
      <c r="M11"/>
      <c r="N11"/>
    </row>
    <row r="12" spans="1:14" s="2" customFormat="1" ht="28.5" customHeight="1" x14ac:dyDescent="0.2">
      <c r="A12" s="111" t="s">
        <v>21</v>
      </c>
      <c r="B12" s="244">
        <v>1729</v>
      </c>
      <c r="C12" s="35">
        <v>199</v>
      </c>
      <c r="D12" s="136">
        <f t="shared" si="0"/>
        <v>252.73</v>
      </c>
      <c r="E12" s="133" t="s">
        <v>17</v>
      </c>
      <c r="F12" s="135"/>
      <c r="G12" s="77">
        <f t="shared" si="1"/>
        <v>0</v>
      </c>
      <c r="H12" s="67"/>
      <c r="I12" s="3"/>
      <c r="J12"/>
      <c r="K12"/>
      <c r="L12"/>
      <c r="M12"/>
      <c r="N12"/>
    </row>
    <row r="13" spans="1:14" s="2" customFormat="1" ht="28.5" customHeight="1" x14ac:dyDescent="0.2">
      <c r="A13" s="111" t="s">
        <v>107</v>
      </c>
      <c r="B13" s="244">
        <v>1302</v>
      </c>
      <c r="C13" s="35">
        <v>362</v>
      </c>
      <c r="D13" s="136">
        <f t="shared" si="0"/>
        <v>459.74</v>
      </c>
      <c r="E13" s="133" t="s">
        <v>106</v>
      </c>
      <c r="F13" s="135"/>
      <c r="G13" s="77">
        <f t="shared" si="1"/>
        <v>0</v>
      </c>
      <c r="H13" s="67"/>
      <c r="I13" s="3"/>
      <c r="J13"/>
      <c r="K13"/>
      <c r="L13"/>
      <c r="M13"/>
      <c r="N13"/>
    </row>
    <row r="14" spans="1:14" s="2" customFormat="1" ht="28.5" customHeight="1" x14ac:dyDescent="0.2">
      <c r="A14" s="111" t="s">
        <v>22</v>
      </c>
      <c r="B14" s="244">
        <v>1875</v>
      </c>
      <c r="C14" s="35">
        <v>239</v>
      </c>
      <c r="D14" s="136">
        <f t="shared" si="0"/>
        <v>303.53000000000003</v>
      </c>
      <c r="E14" s="133" t="s">
        <v>17</v>
      </c>
      <c r="F14" s="135"/>
      <c r="G14" s="77">
        <f t="shared" si="1"/>
        <v>0</v>
      </c>
      <c r="H14" s="67"/>
      <c r="I14" s="3"/>
      <c r="J14"/>
      <c r="K14"/>
      <c r="L14"/>
      <c r="M14"/>
      <c r="N14"/>
    </row>
    <row r="15" spans="1:14" s="2" customFormat="1" ht="28.5" customHeight="1" x14ac:dyDescent="0.2">
      <c r="A15" s="111" t="s">
        <v>108</v>
      </c>
      <c r="B15" s="244">
        <v>1646</v>
      </c>
      <c r="C15" s="35">
        <v>326</v>
      </c>
      <c r="D15" s="136">
        <f t="shared" si="0"/>
        <v>414.02</v>
      </c>
      <c r="E15" s="133" t="s">
        <v>17</v>
      </c>
      <c r="F15" s="135"/>
      <c r="G15" s="77">
        <f t="shared" si="1"/>
        <v>0</v>
      </c>
      <c r="H15" s="67"/>
      <c r="I15" s="3"/>
      <c r="J15"/>
      <c r="K15"/>
      <c r="L15"/>
      <c r="M15"/>
      <c r="N15"/>
    </row>
    <row r="16" spans="1:14" s="2" customFormat="1" ht="28.5" customHeight="1" x14ac:dyDescent="0.2">
      <c r="A16" s="111" t="s">
        <v>158</v>
      </c>
      <c r="B16" s="244" t="s">
        <v>346</v>
      </c>
      <c r="C16" s="35">
        <v>250</v>
      </c>
      <c r="D16" s="136">
        <f t="shared" si="0"/>
        <v>317.5</v>
      </c>
      <c r="E16" s="133" t="s">
        <v>106</v>
      </c>
      <c r="F16" s="135"/>
      <c r="G16" s="77">
        <f t="shared" si="1"/>
        <v>0</v>
      </c>
      <c r="H16" s="67"/>
      <c r="I16" s="3"/>
      <c r="J16"/>
      <c r="K16"/>
      <c r="L16"/>
      <c r="M16"/>
      <c r="N16"/>
    </row>
    <row r="17" spans="1:14" s="2" customFormat="1" ht="28.5" customHeight="1" x14ac:dyDescent="0.2">
      <c r="A17" s="111" t="s">
        <v>110</v>
      </c>
      <c r="B17" s="244" t="s">
        <v>347</v>
      </c>
      <c r="C17" s="35">
        <v>119</v>
      </c>
      <c r="D17" s="136">
        <f t="shared" si="0"/>
        <v>151.13</v>
      </c>
      <c r="E17" s="133" t="s">
        <v>106</v>
      </c>
      <c r="F17" s="135"/>
      <c r="G17" s="77">
        <f t="shared" si="1"/>
        <v>0</v>
      </c>
      <c r="H17" s="67"/>
      <c r="I17" s="3"/>
      <c r="J17"/>
      <c r="K17"/>
      <c r="L17"/>
      <c r="M17"/>
      <c r="N17"/>
    </row>
    <row r="18" spans="1:14" s="2" customFormat="1" ht="28.5" customHeight="1" x14ac:dyDescent="0.2">
      <c r="A18" s="111" t="s">
        <v>111</v>
      </c>
      <c r="B18" s="244" t="s">
        <v>348</v>
      </c>
      <c r="C18" s="35">
        <v>145</v>
      </c>
      <c r="D18" s="136">
        <f t="shared" si="0"/>
        <v>184.15</v>
      </c>
      <c r="E18" s="133" t="s">
        <v>106</v>
      </c>
      <c r="F18" s="135"/>
      <c r="G18" s="77">
        <f t="shared" si="1"/>
        <v>0</v>
      </c>
      <c r="H18" s="67"/>
      <c r="I18" s="3"/>
      <c r="J18"/>
      <c r="K18"/>
      <c r="L18"/>
      <c r="M18"/>
      <c r="N18"/>
    </row>
    <row r="19" spans="1:14" s="2" customFormat="1" ht="28.5" customHeight="1" x14ac:dyDescent="0.2">
      <c r="A19" s="111" t="s">
        <v>112</v>
      </c>
      <c r="B19" s="244" t="s">
        <v>349</v>
      </c>
      <c r="C19" s="35">
        <v>419</v>
      </c>
      <c r="D19" s="136">
        <f t="shared" si="0"/>
        <v>532.13</v>
      </c>
      <c r="E19" s="133" t="s">
        <v>17</v>
      </c>
      <c r="F19" s="135"/>
      <c r="G19" s="77">
        <f t="shared" si="1"/>
        <v>0</v>
      </c>
      <c r="H19" s="67"/>
      <c r="I19" s="3"/>
      <c r="J19"/>
      <c r="K19"/>
      <c r="L19"/>
      <c r="M19"/>
      <c r="N19"/>
    </row>
    <row r="20" spans="1:14" s="2" customFormat="1" ht="28.5" customHeight="1" x14ac:dyDescent="0.2">
      <c r="A20" s="111" t="s">
        <v>113</v>
      </c>
      <c r="B20" s="244" t="s">
        <v>350</v>
      </c>
      <c r="C20" s="35">
        <v>599</v>
      </c>
      <c r="D20" s="136">
        <f t="shared" si="0"/>
        <v>760.73</v>
      </c>
      <c r="E20" s="133" t="s">
        <v>106</v>
      </c>
      <c r="F20" s="135"/>
      <c r="G20" s="77">
        <f t="shared" si="1"/>
        <v>0</v>
      </c>
      <c r="H20" s="67"/>
      <c r="I20" s="3"/>
      <c r="J20"/>
      <c r="K20"/>
      <c r="L20"/>
      <c r="M20"/>
      <c r="N20"/>
    </row>
    <row r="21" spans="1:14" s="2" customFormat="1" ht="28.5" customHeight="1" x14ac:dyDescent="0.2">
      <c r="A21" s="111" t="s">
        <v>114</v>
      </c>
      <c r="B21" s="244" t="s">
        <v>418</v>
      </c>
      <c r="C21" s="35">
        <v>246</v>
      </c>
      <c r="D21" s="136">
        <f t="shared" si="0"/>
        <v>312.42</v>
      </c>
      <c r="E21" s="133" t="s">
        <v>106</v>
      </c>
      <c r="F21" s="135"/>
      <c r="G21" s="77">
        <f t="shared" si="1"/>
        <v>0</v>
      </c>
      <c r="H21" s="67"/>
      <c r="I21" s="3"/>
      <c r="J21"/>
      <c r="K21"/>
      <c r="L21"/>
      <c r="M21"/>
      <c r="N21"/>
    </row>
    <row r="22" spans="1:14" s="2" customFormat="1" ht="28.5" customHeight="1" x14ac:dyDescent="0.2">
      <c r="A22" s="111" t="s">
        <v>115</v>
      </c>
      <c r="B22" s="244" t="s">
        <v>351</v>
      </c>
      <c r="C22" s="35">
        <v>1022</v>
      </c>
      <c r="D22" s="136">
        <f t="shared" si="0"/>
        <v>1297.94</v>
      </c>
      <c r="E22" s="133" t="s">
        <v>106</v>
      </c>
      <c r="F22" s="135"/>
      <c r="G22" s="77">
        <f t="shared" si="1"/>
        <v>0</v>
      </c>
      <c r="H22" s="67"/>
      <c r="I22" s="3"/>
      <c r="J22"/>
      <c r="K22"/>
      <c r="L22"/>
      <c r="M22"/>
      <c r="N22"/>
    </row>
    <row r="23" spans="1:14" s="2" customFormat="1" ht="28.5" customHeight="1" x14ac:dyDescent="0.2">
      <c r="A23" s="111" t="s">
        <v>116</v>
      </c>
      <c r="B23" s="244" t="s">
        <v>352</v>
      </c>
      <c r="C23" s="35">
        <v>394</v>
      </c>
      <c r="D23" s="136">
        <f t="shared" si="0"/>
        <v>500.38</v>
      </c>
      <c r="E23" s="133" t="s">
        <v>106</v>
      </c>
      <c r="F23" s="135"/>
      <c r="G23" s="77">
        <f t="shared" si="1"/>
        <v>0</v>
      </c>
      <c r="H23" s="67"/>
      <c r="I23" s="3"/>
      <c r="J23"/>
      <c r="K23"/>
      <c r="L23"/>
      <c r="M23"/>
      <c r="N23"/>
    </row>
    <row r="24" spans="1:14" ht="1.5" customHeight="1" x14ac:dyDescent="0.2">
      <c r="A24" s="10"/>
      <c r="B24" s="86"/>
      <c r="C24" s="22"/>
      <c r="D24" s="41"/>
      <c r="E24" s="42"/>
      <c r="F24" s="54"/>
      <c r="G24" s="86"/>
      <c r="H24" s="92"/>
      <c r="I24" s="3"/>
    </row>
    <row r="25" spans="1:14" s="2" customFormat="1" ht="28.5" customHeight="1" x14ac:dyDescent="0.2">
      <c r="A25" s="339" t="s">
        <v>117</v>
      </c>
      <c r="B25" s="340"/>
      <c r="C25" s="340"/>
      <c r="D25" s="340"/>
      <c r="E25" s="340"/>
      <c r="F25" s="340"/>
      <c r="G25" s="139"/>
      <c r="H25" s="67"/>
      <c r="I25" s="3"/>
      <c r="J25"/>
      <c r="K25"/>
      <c r="L25"/>
      <c r="M25"/>
      <c r="N25"/>
    </row>
    <row r="26" spans="1:14" ht="1.5" customHeight="1" x14ac:dyDescent="0.2">
      <c r="A26" s="10"/>
      <c r="B26" s="86"/>
      <c r="C26" s="22"/>
      <c r="D26" s="41"/>
      <c r="E26" s="42"/>
      <c r="F26" s="54"/>
      <c r="G26" s="86"/>
      <c r="H26" s="92"/>
      <c r="I26" s="3"/>
    </row>
    <row r="27" spans="1:14" s="2" customFormat="1" ht="28.5" customHeight="1" x14ac:dyDescent="0.2">
      <c r="A27" s="97" t="s">
        <v>266</v>
      </c>
      <c r="B27" s="250" t="s">
        <v>265</v>
      </c>
      <c r="C27" s="35">
        <v>350</v>
      </c>
      <c r="D27" s="136">
        <f t="shared" ref="D27:D34" si="2">C27*1.27</f>
        <v>444.5</v>
      </c>
      <c r="E27" s="133" t="s">
        <v>106</v>
      </c>
      <c r="F27" s="135"/>
      <c r="G27" s="77">
        <f t="shared" ref="G27:G34" si="3">C27*F27</f>
        <v>0</v>
      </c>
      <c r="H27" s="67"/>
      <c r="I27" s="3"/>
      <c r="J27"/>
      <c r="K27"/>
      <c r="L27"/>
      <c r="M27"/>
      <c r="N27"/>
    </row>
    <row r="28" spans="1:14" s="2" customFormat="1" ht="28.5" customHeight="1" x14ac:dyDescent="0.2">
      <c r="A28" s="227" t="s">
        <v>263</v>
      </c>
      <c r="B28" s="250" t="s">
        <v>264</v>
      </c>
      <c r="C28" s="233">
        <v>340</v>
      </c>
      <c r="D28" s="259">
        <f t="shared" si="2"/>
        <v>431.8</v>
      </c>
      <c r="E28" s="270" t="s">
        <v>106</v>
      </c>
      <c r="F28" s="231"/>
      <c r="G28" s="232"/>
      <c r="H28" s="67"/>
      <c r="I28" s="3"/>
      <c r="J28"/>
      <c r="K28"/>
      <c r="L28"/>
      <c r="M28"/>
      <c r="N28"/>
    </row>
    <row r="29" spans="1:14" s="2" customFormat="1" ht="28.5" customHeight="1" x14ac:dyDescent="0.2">
      <c r="A29" s="97" t="s">
        <v>118</v>
      </c>
      <c r="B29" s="263" t="s">
        <v>419</v>
      </c>
      <c r="C29" s="35">
        <v>508</v>
      </c>
      <c r="D29" s="136">
        <f t="shared" si="2"/>
        <v>645.16</v>
      </c>
      <c r="E29" s="133" t="s">
        <v>106</v>
      </c>
      <c r="F29" s="135"/>
      <c r="G29" s="77">
        <f t="shared" si="3"/>
        <v>0</v>
      </c>
      <c r="H29" s="67"/>
      <c r="I29" s="3"/>
      <c r="J29"/>
      <c r="K29"/>
      <c r="L29"/>
      <c r="M29"/>
      <c r="N29"/>
    </row>
    <row r="30" spans="1:14" s="2" customFormat="1" ht="28.5" customHeight="1" x14ac:dyDescent="0.2">
      <c r="A30" s="229" t="s">
        <v>260</v>
      </c>
      <c r="B30" s="251" t="s">
        <v>262</v>
      </c>
      <c r="C30" s="233">
        <v>1299</v>
      </c>
      <c r="D30" s="259">
        <f t="shared" si="2"/>
        <v>1649.73</v>
      </c>
      <c r="E30" s="235" t="s">
        <v>106</v>
      </c>
      <c r="F30" s="231"/>
      <c r="G30" s="232">
        <f t="shared" si="3"/>
        <v>0</v>
      </c>
      <c r="H30" s="67"/>
      <c r="I30" s="3"/>
      <c r="J30"/>
      <c r="K30"/>
      <c r="L30"/>
      <c r="M30"/>
      <c r="N30"/>
    </row>
    <row r="31" spans="1:14" s="2" customFormat="1" ht="28.5" customHeight="1" x14ac:dyDescent="0.2">
      <c r="A31" s="229" t="s">
        <v>261</v>
      </c>
      <c r="B31" s="251" t="s">
        <v>353</v>
      </c>
      <c r="C31" s="233">
        <v>1699</v>
      </c>
      <c r="D31" s="259">
        <f t="shared" si="2"/>
        <v>2157.73</v>
      </c>
      <c r="E31" s="235" t="s">
        <v>106</v>
      </c>
      <c r="F31" s="231"/>
      <c r="G31" s="232">
        <f t="shared" si="3"/>
        <v>0</v>
      </c>
      <c r="H31" s="67"/>
      <c r="I31" s="3"/>
      <c r="J31"/>
      <c r="K31"/>
      <c r="L31"/>
      <c r="M31"/>
      <c r="N31"/>
    </row>
    <row r="32" spans="1:14" s="2" customFormat="1" ht="28.5" customHeight="1" x14ac:dyDescent="0.2">
      <c r="A32" s="96" t="s">
        <v>119</v>
      </c>
      <c r="B32" s="251" t="s">
        <v>354</v>
      </c>
      <c r="C32" s="35">
        <v>1499</v>
      </c>
      <c r="D32" s="136">
        <f t="shared" si="2"/>
        <v>1903.73</v>
      </c>
      <c r="E32" s="133" t="s">
        <v>106</v>
      </c>
      <c r="F32" s="135"/>
      <c r="G32" s="77">
        <f t="shared" si="3"/>
        <v>0</v>
      </c>
      <c r="H32" s="67"/>
      <c r="I32" s="3"/>
      <c r="J32"/>
      <c r="K32"/>
      <c r="L32"/>
      <c r="M32"/>
      <c r="N32"/>
    </row>
    <row r="33" spans="1:14" s="2" customFormat="1" ht="28.5" customHeight="1" x14ac:dyDescent="0.2">
      <c r="A33" s="96" t="s">
        <v>120</v>
      </c>
      <c r="B33" s="251" t="s">
        <v>355</v>
      </c>
      <c r="C33" s="35">
        <v>1899</v>
      </c>
      <c r="D33" s="136">
        <f t="shared" si="2"/>
        <v>2411.73</v>
      </c>
      <c r="E33" s="133" t="s">
        <v>106</v>
      </c>
      <c r="F33" s="135"/>
      <c r="G33" s="77">
        <f t="shared" si="3"/>
        <v>0</v>
      </c>
      <c r="H33" s="67"/>
      <c r="I33" s="3"/>
      <c r="J33"/>
      <c r="K33"/>
      <c r="L33"/>
      <c r="M33"/>
      <c r="N33"/>
    </row>
    <row r="34" spans="1:14" s="2" customFormat="1" ht="28.5" customHeight="1" x14ac:dyDescent="0.2">
      <c r="A34" s="96" t="s">
        <v>121</v>
      </c>
      <c r="B34" s="251" t="s">
        <v>356</v>
      </c>
      <c r="C34" s="35">
        <v>1408</v>
      </c>
      <c r="D34" s="136">
        <f t="shared" si="2"/>
        <v>1788.16</v>
      </c>
      <c r="E34" s="133" t="s">
        <v>106</v>
      </c>
      <c r="F34" s="135"/>
      <c r="G34" s="77">
        <f t="shared" si="3"/>
        <v>0</v>
      </c>
      <c r="H34" s="67"/>
      <c r="I34" s="3"/>
      <c r="J34"/>
      <c r="K34"/>
      <c r="L34"/>
      <c r="M34"/>
      <c r="N34"/>
    </row>
    <row r="35" spans="1:14" ht="1.5" customHeight="1" x14ac:dyDescent="0.2">
      <c r="A35" s="10"/>
      <c r="B35" s="86"/>
      <c r="C35" s="22"/>
      <c r="D35" s="41"/>
      <c r="E35" s="42"/>
      <c r="F35" s="54"/>
      <c r="G35" s="86"/>
      <c r="H35" s="92"/>
      <c r="I35" s="3"/>
    </row>
    <row r="36" spans="1:14" s="2" customFormat="1" ht="28.5" customHeight="1" x14ac:dyDescent="0.2">
      <c r="A36" s="339" t="s">
        <v>122</v>
      </c>
      <c r="B36" s="340"/>
      <c r="C36" s="340"/>
      <c r="D36" s="340"/>
      <c r="E36" s="340"/>
      <c r="F36" s="340"/>
      <c r="G36" s="139"/>
      <c r="H36" s="67"/>
      <c r="I36" s="3"/>
      <c r="J36"/>
      <c r="K36"/>
      <c r="L36"/>
      <c r="M36"/>
      <c r="N36"/>
    </row>
    <row r="37" spans="1:14" ht="1.5" customHeight="1" x14ac:dyDescent="0.2">
      <c r="A37" s="10"/>
      <c r="B37" s="86"/>
      <c r="C37" s="22"/>
      <c r="D37" s="41"/>
      <c r="E37" s="42"/>
      <c r="F37" s="54"/>
      <c r="G37" s="86"/>
      <c r="H37" s="92"/>
      <c r="I37" s="3"/>
    </row>
    <row r="38" spans="1:14" s="2" customFormat="1" ht="28.5" customHeight="1" x14ac:dyDescent="0.2">
      <c r="A38" s="97" t="s">
        <v>123</v>
      </c>
      <c r="B38" s="250">
        <v>530000</v>
      </c>
      <c r="C38" s="35">
        <v>486</v>
      </c>
      <c r="D38" s="136">
        <f t="shared" ref="D38:D46" si="4">C38*1.27</f>
        <v>617.22</v>
      </c>
      <c r="E38" s="133" t="s">
        <v>17</v>
      </c>
      <c r="F38" s="135"/>
      <c r="G38" s="77">
        <f t="shared" ref="G38:G46" si="5">C38*F38</f>
        <v>0</v>
      </c>
      <c r="H38" s="67"/>
      <c r="I38" s="3"/>
      <c r="J38"/>
      <c r="K38"/>
      <c r="L38"/>
      <c r="M38"/>
      <c r="N38"/>
    </row>
    <row r="39" spans="1:14" s="2" customFormat="1" ht="28.5" customHeight="1" x14ac:dyDescent="0.2">
      <c r="A39" s="125" t="s">
        <v>267</v>
      </c>
      <c r="B39" s="251" t="s">
        <v>338</v>
      </c>
      <c r="C39" s="35">
        <v>599</v>
      </c>
      <c r="D39" s="136">
        <f t="shared" si="4"/>
        <v>760.73</v>
      </c>
      <c r="E39" s="133" t="s">
        <v>106</v>
      </c>
      <c r="F39" s="135"/>
      <c r="G39" s="77">
        <f t="shared" si="5"/>
        <v>0</v>
      </c>
      <c r="H39" s="67"/>
      <c r="I39" s="3"/>
      <c r="J39"/>
      <c r="K39"/>
      <c r="L39"/>
      <c r="M39"/>
      <c r="N39"/>
    </row>
    <row r="40" spans="1:14" s="2" customFormat="1" ht="28.5" customHeight="1" x14ac:dyDescent="0.2">
      <c r="A40" s="96" t="s">
        <v>161</v>
      </c>
      <c r="B40" s="251" t="s">
        <v>339</v>
      </c>
      <c r="C40" s="35">
        <v>1375</v>
      </c>
      <c r="D40" s="136">
        <f t="shared" si="4"/>
        <v>1746.25</v>
      </c>
      <c r="E40" s="133" t="s">
        <v>17</v>
      </c>
      <c r="F40" s="135"/>
      <c r="G40" s="77">
        <f t="shared" si="5"/>
        <v>0</v>
      </c>
      <c r="H40" s="67"/>
      <c r="I40" s="3"/>
      <c r="J40"/>
      <c r="K40"/>
      <c r="L40"/>
      <c r="M40"/>
      <c r="N40"/>
    </row>
    <row r="41" spans="1:14" s="2" customFormat="1" ht="28.5" customHeight="1" x14ac:dyDescent="0.2">
      <c r="A41" s="96" t="s">
        <v>162</v>
      </c>
      <c r="B41" s="251" t="s">
        <v>341</v>
      </c>
      <c r="C41" s="155">
        <v>1375</v>
      </c>
      <c r="D41" s="156">
        <f t="shared" ref="D41:D43" si="6">C41*1.27</f>
        <v>1746.25</v>
      </c>
      <c r="E41" s="152" t="s">
        <v>17</v>
      </c>
      <c r="F41" s="153"/>
      <c r="G41" s="154">
        <f t="shared" si="5"/>
        <v>0</v>
      </c>
      <c r="H41" s="67"/>
      <c r="I41" s="3"/>
      <c r="J41"/>
      <c r="K41"/>
      <c r="L41"/>
      <c r="M41"/>
      <c r="N41"/>
    </row>
    <row r="42" spans="1:14" s="2" customFormat="1" ht="28.5" customHeight="1" x14ac:dyDescent="0.2">
      <c r="A42" s="96" t="s">
        <v>163</v>
      </c>
      <c r="B42" s="251" t="s">
        <v>340</v>
      </c>
      <c r="C42" s="155">
        <v>1375</v>
      </c>
      <c r="D42" s="156">
        <f t="shared" si="6"/>
        <v>1746.25</v>
      </c>
      <c r="E42" s="152" t="s">
        <v>17</v>
      </c>
      <c r="F42" s="153"/>
      <c r="G42" s="154">
        <f t="shared" si="5"/>
        <v>0</v>
      </c>
      <c r="H42" s="67"/>
      <c r="I42" s="3"/>
      <c r="J42"/>
      <c r="K42"/>
      <c r="L42"/>
      <c r="M42"/>
      <c r="N42"/>
    </row>
    <row r="43" spans="1:14" s="2" customFormat="1" ht="28.5" customHeight="1" x14ac:dyDescent="0.2">
      <c r="A43" s="96" t="s">
        <v>164</v>
      </c>
      <c r="B43" s="251" t="s">
        <v>342</v>
      </c>
      <c r="C43" s="155">
        <v>1375</v>
      </c>
      <c r="D43" s="156">
        <f t="shared" si="6"/>
        <v>1746.25</v>
      </c>
      <c r="E43" s="152" t="s">
        <v>17</v>
      </c>
      <c r="F43" s="153"/>
      <c r="G43" s="154">
        <f t="shared" si="5"/>
        <v>0</v>
      </c>
      <c r="H43" s="67"/>
      <c r="I43" s="3"/>
      <c r="J43"/>
      <c r="K43"/>
      <c r="L43"/>
      <c r="M43"/>
      <c r="N43"/>
    </row>
    <row r="44" spans="1:14" s="2" customFormat="1" ht="28.5" customHeight="1" x14ac:dyDescent="0.2">
      <c r="A44" s="96" t="s">
        <v>125</v>
      </c>
      <c r="B44" s="251" t="s">
        <v>343</v>
      </c>
      <c r="C44" s="35">
        <v>499</v>
      </c>
      <c r="D44" s="136">
        <f t="shared" si="4"/>
        <v>633.73</v>
      </c>
      <c r="E44" s="133" t="s">
        <v>106</v>
      </c>
      <c r="F44" s="135"/>
      <c r="G44" s="77">
        <f t="shared" si="5"/>
        <v>0</v>
      </c>
      <c r="H44" s="67"/>
      <c r="I44" s="3"/>
      <c r="J44"/>
      <c r="K44"/>
      <c r="L44"/>
      <c r="M44"/>
      <c r="N44"/>
    </row>
    <row r="45" spans="1:14" s="2" customFormat="1" ht="28.5" customHeight="1" x14ac:dyDescent="0.2">
      <c r="A45" s="96" t="s">
        <v>124</v>
      </c>
      <c r="B45" s="251" t="s">
        <v>344</v>
      </c>
      <c r="C45" s="35">
        <v>164</v>
      </c>
      <c r="D45" s="136">
        <f t="shared" si="4"/>
        <v>208.28</v>
      </c>
      <c r="E45" s="133" t="s">
        <v>106</v>
      </c>
      <c r="F45" s="135"/>
      <c r="G45" s="77">
        <f t="shared" si="5"/>
        <v>0</v>
      </c>
      <c r="H45" s="67"/>
      <c r="I45" s="3"/>
      <c r="J45"/>
      <c r="K45"/>
      <c r="L45"/>
      <c r="M45"/>
      <c r="N45"/>
    </row>
    <row r="46" spans="1:14" s="2" customFormat="1" ht="28.5" customHeight="1" x14ac:dyDescent="0.2">
      <c r="A46" s="96" t="s">
        <v>130</v>
      </c>
      <c r="B46" s="251">
        <v>704</v>
      </c>
      <c r="C46" s="35">
        <v>195</v>
      </c>
      <c r="D46" s="136">
        <f t="shared" si="4"/>
        <v>247.65</v>
      </c>
      <c r="E46" s="133" t="s">
        <v>106</v>
      </c>
      <c r="F46" s="135"/>
      <c r="G46" s="77">
        <f t="shared" si="5"/>
        <v>0</v>
      </c>
      <c r="H46" s="67"/>
      <c r="I46" s="3"/>
      <c r="J46"/>
      <c r="K46"/>
      <c r="L46"/>
      <c r="M46"/>
      <c r="N46"/>
    </row>
    <row r="47" spans="1:14" ht="1.5" customHeight="1" x14ac:dyDescent="0.2">
      <c r="A47" s="10"/>
      <c r="B47" s="86"/>
      <c r="C47" s="22"/>
      <c r="D47" s="41"/>
      <c r="E47" s="42"/>
      <c r="F47" s="42"/>
      <c r="G47" s="86">
        <f>C47*F47</f>
        <v>0</v>
      </c>
      <c r="H47" s="92"/>
      <c r="I47" s="3"/>
    </row>
    <row r="48" spans="1:14" s="4" customFormat="1" ht="28.5" customHeight="1" x14ac:dyDescent="0.2">
      <c r="A48" s="339" t="s">
        <v>139</v>
      </c>
      <c r="B48" s="340"/>
      <c r="C48" s="340"/>
      <c r="D48" s="340"/>
      <c r="E48" s="340"/>
      <c r="F48" s="340"/>
      <c r="G48" s="139"/>
      <c r="H48" s="68"/>
      <c r="I48" s="3"/>
      <c r="J48"/>
      <c r="K48"/>
      <c r="L48"/>
      <c r="M48"/>
      <c r="N48"/>
    </row>
    <row r="49" spans="1:14" ht="1.5" customHeight="1" x14ac:dyDescent="0.2">
      <c r="A49" s="10"/>
      <c r="B49" s="86"/>
      <c r="C49" s="22"/>
      <c r="D49" s="41"/>
      <c r="E49" s="42"/>
      <c r="F49" s="54"/>
      <c r="G49" s="86">
        <f>F49*C49</f>
        <v>0</v>
      </c>
      <c r="H49" s="92"/>
      <c r="I49" s="3"/>
    </row>
    <row r="50" spans="1:14" s="2" customFormat="1" ht="28.5" customHeight="1" x14ac:dyDescent="0.2">
      <c r="A50" s="97" t="s">
        <v>131</v>
      </c>
      <c r="B50" s="250" t="s">
        <v>357</v>
      </c>
      <c r="C50" s="35">
        <v>3534</v>
      </c>
      <c r="D50" s="136">
        <f t="shared" ref="D50:D66" si="7">C50*1.27</f>
        <v>4488.18</v>
      </c>
      <c r="E50" s="133" t="s">
        <v>106</v>
      </c>
      <c r="F50" s="135"/>
      <c r="G50" s="77">
        <f t="shared" ref="G50:G56" si="8">C50*F50</f>
        <v>0</v>
      </c>
      <c r="H50" s="67"/>
      <c r="I50"/>
      <c r="J50"/>
      <c r="K50"/>
      <c r="L50"/>
      <c r="M50"/>
      <c r="N50"/>
    </row>
    <row r="51" spans="1:14" s="4" customFormat="1" ht="28.5" customHeight="1" x14ac:dyDescent="0.2">
      <c r="A51" s="97" t="s">
        <v>132</v>
      </c>
      <c r="B51" s="250" t="s">
        <v>358</v>
      </c>
      <c r="C51" s="35">
        <v>915</v>
      </c>
      <c r="D51" s="136">
        <f t="shared" si="7"/>
        <v>1162.05</v>
      </c>
      <c r="E51" s="133" t="s">
        <v>106</v>
      </c>
      <c r="F51" s="135"/>
      <c r="G51" s="262">
        <f t="shared" si="8"/>
        <v>0</v>
      </c>
      <c r="H51" s="68"/>
      <c r="I51" s="3"/>
      <c r="J51"/>
      <c r="K51"/>
      <c r="L51"/>
      <c r="M51"/>
      <c r="N51"/>
    </row>
    <row r="52" spans="1:14" s="4" customFormat="1" ht="28.5" customHeight="1" x14ac:dyDescent="0.2">
      <c r="A52" s="227" t="s">
        <v>268</v>
      </c>
      <c r="B52" s="250" t="s">
        <v>269</v>
      </c>
      <c r="C52" s="233">
        <v>345</v>
      </c>
      <c r="D52" s="259">
        <f t="shared" si="7"/>
        <v>438.15000000000003</v>
      </c>
      <c r="E52" s="235"/>
      <c r="F52" s="231"/>
      <c r="G52" s="262">
        <f t="shared" si="8"/>
        <v>0</v>
      </c>
      <c r="H52" s="230"/>
      <c r="I52" s="3"/>
      <c r="J52"/>
      <c r="K52"/>
      <c r="L52"/>
      <c r="M52"/>
      <c r="N52"/>
    </row>
    <row r="53" spans="1:14" s="4" customFormat="1" ht="28.5" customHeight="1" x14ac:dyDescent="0.2">
      <c r="A53" s="97" t="s">
        <v>133</v>
      </c>
      <c r="B53" s="250" t="s">
        <v>359</v>
      </c>
      <c r="C53" s="35">
        <v>1300</v>
      </c>
      <c r="D53" s="136">
        <f t="shared" si="7"/>
        <v>1651</v>
      </c>
      <c r="E53" s="133" t="s">
        <v>106</v>
      </c>
      <c r="F53" s="135"/>
      <c r="G53" s="77">
        <f t="shared" si="8"/>
        <v>0</v>
      </c>
      <c r="H53" s="68"/>
      <c r="I53" s="3"/>
      <c r="J53"/>
      <c r="K53"/>
      <c r="L53"/>
      <c r="M53"/>
      <c r="N53"/>
    </row>
    <row r="54" spans="1:14" s="4" customFormat="1" ht="28.5" customHeight="1" x14ac:dyDescent="0.2">
      <c r="A54" s="227" t="s">
        <v>259</v>
      </c>
      <c r="B54" s="250">
        <v>1723</v>
      </c>
      <c r="C54" s="35">
        <v>1066</v>
      </c>
      <c r="D54" s="136">
        <f t="shared" si="7"/>
        <v>1353.82</v>
      </c>
      <c r="E54" s="133" t="s">
        <v>106</v>
      </c>
      <c r="F54" s="135"/>
      <c r="G54" s="77">
        <f t="shared" si="8"/>
        <v>0</v>
      </c>
      <c r="H54" s="68"/>
      <c r="I54" s="3"/>
      <c r="J54"/>
      <c r="K54"/>
      <c r="L54"/>
      <c r="M54"/>
      <c r="N54"/>
    </row>
    <row r="55" spans="1:14" s="4" customFormat="1" ht="28.5" customHeight="1" x14ac:dyDescent="0.2">
      <c r="A55" s="97" t="s">
        <v>134</v>
      </c>
      <c r="B55" s="250" t="s">
        <v>360</v>
      </c>
      <c r="C55" s="35">
        <v>960</v>
      </c>
      <c r="D55" s="136">
        <f t="shared" si="7"/>
        <v>1219.2</v>
      </c>
      <c r="E55" s="133" t="s">
        <v>106</v>
      </c>
      <c r="F55" s="135"/>
      <c r="G55" s="77">
        <f t="shared" si="8"/>
        <v>0</v>
      </c>
      <c r="H55" s="68"/>
      <c r="I55" s="3"/>
      <c r="J55"/>
      <c r="K55"/>
      <c r="L55"/>
      <c r="M55"/>
      <c r="N55"/>
    </row>
    <row r="56" spans="1:14" s="4" customFormat="1" ht="28.5" customHeight="1" x14ac:dyDescent="0.2">
      <c r="A56" s="97" t="s">
        <v>135</v>
      </c>
      <c r="B56" s="250" t="s">
        <v>361</v>
      </c>
      <c r="C56" s="123">
        <v>14.7</v>
      </c>
      <c r="D56" s="136">
        <f t="shared" si="7"/>
        <v>18.669</v>
      </c>
      <c r="E56" s="133" t="s">
        <v>106</v>
      </c>
      <c r="F56" s="135"/>
      <c r="G56" s="77">
        <f t="shared" si="8"/>
        <v>0</v>
      </c>
      <c r="H56" s="68"/>
      <c r="I56" s="3"/>
      <c r="J56"/>
      <c r="K56"/>
      <c r="L56"/>
      <c r="M56"/>
      <c r="N56"/>
    </row>
    <row r="57" spans="1:14" s="4" customFormat="1" ht="28.5" customHeight="1" x14ac:dyDescent="0.2">
      <c r="A57" s="97" t="s">
        <v>136</v>
      </c>
      <c r="B57" s="250">
        <v>1785</v>
      </c>
      <c r="C57" s="124">
        <v>2420</v>
      </c>
      <c r="D57" s="136">
        <f t="shared" si="7"/>
        <v>3073.4</v>
      </c>
      <c r="E57" s="133" t="s">
        <v>17</v>
      </c>
      <c r="F57" s="135"/>
      <c r="G57" s="77">
        <f>C57*F57</f>
        <v>0</v>
      </c>
      <c r="H57" s="68"/>
      <c r="I57" s="3"/>
      <c r="J57"/>
      <c r="K57"/>
      <c r="L57"/>
      <c r="M57"/>
      <c r="N57"/>
    </row>
    <row r="58" spans="1:14" s="4" customFormat="1" ht="28.5" customHeight="1" x14ac:dyDescent="0.2">
      <c r="A58" s="97" t="s">
        <v>137</v>
      </c>
      <c r="B58" s="250" t="s">
        <v>362</v>
      </c>
      <c r="C58" s="35">
        <v>2889</v>
      </c>
      <c r="D58" s="136">
        <f t="shared" si="7"/>
        <v>3669.03</v>
      </c>
      <c r="E58" s="133" t="s">
        <v>17</v>
      </c>
      <c r="F58" s="135"/>
      <c r="G58" s="77">
        <f>C58*F58</f>
        <v>0</v>
      </c>
      <c r="H58" s="68"/>
      <c r="I58" s="3"/>
      <c r="J58"/>
      <c r="K58"/>
      <c r="L58"/>
      <c r="M58"/>
      <c r="N58"/>
    </row>
    <row r="59" spans="1:14" s="4" customFormat="1" ht="28.5" customHeight="1" x14ac:dyDescent="0.2">
      <c r="A59" s="97" t="s">
        <v>138</v>
      </c>
      <c r="B59" s="250" t="s">
        <v>363</v>
      </c>
      <c r="C59" s="35">
        <v>266</v>
      </c>
      <c r="D59" s="136">
        <f t="shared" si="7"/>
        <v>337.82</v>
      </c>
      <c r="E59" s="133" t="s">
        <v>106</v>
      </c>
      <c r="F59" s="135"/>
      <c r="G59" s="77">
        <f t="shared" ref="G59:G66" si="9">C59*F59</f>
        <v>0</v>
      </c>
      <c r="H59" s="68"/>
      <c r="I59" s="3"/>
      <c r="J59"/>
      <c r="K59"/>
      <c r="L59"/>
      <c r="M59"/>
      <c r="N59"/>
    </row>
    <row r="60" spans="1:14" s="4" customFormat="1" ht="28.5" customHeight="1" x14ac:dyDescent="0.2">
      <c r="A60" s="97" t="s">
        <v>140</v>
      </c>
      <c r="B60" s="250" t="s">
        <v>364</v>
      </c>
      <c r="C60" s="35">
        <v>1053</v>
      </c>
      <c r="D60" s="136">
        <f t="shared" si="7"/>
        <v>1337.31</v>
      </c>
      <c r="E60" s="133" t="s">
        <v>106</v>
      </c>
      <c r="F60" s="135"/>
      <c r="G60" s="77">
        <f t="shared" si="9"/>
        <v>0</v>
      </c>
      <c r="H60" s="68"/>
      <c r="I60" s="3"/>
      <c r="J60"/>
      <c r="K60"/>
      <c r="L60"/>
      <c r="M60"/>
      <c r="N60"/>
    </row>
    <row r="61" spans="1:14" s="4" customFormat="1" ht="28.5" customHeight="1" x14ac:dyDescent="0.2">
      <c r="A61" s="97" t="s">
        <v>142</v>
      </c>
      <c r="B61" s="250" t="s">
        <v>365</v>
      </c>
      <c r="C61" s="35">
        <v>539</v>
      </c>
      <c r="D61" s="136">
        <f t="shared" si="7"/>
        <v>684.53</v>
      </c>
      <c r="E61" s="133" t="s">
        <v>106</v>
      </c>
      <c r="F61" s="135"/>
      <c r="G61" s="77">
        <f t="shared" si="9"/>
        <v>0</v>
      </c>
      <c r="H61" s="68"/>
      <c r="I61" s="3"/>
      <c r="J61"/>
      <c r="K61"/>
      <c r="L61"/>
      <c r="M61"/>
      <c r="N61"/>
    </row>
    <row r="62" spans="1:14" s="4" customFormat="1" ht="28.5" customHeight="1" x14ac:dyDescent="0.2">
      <c r="A62" s="97" t="s">
        <v>141</v>
      </c>
      <c r="B62" s="263" t="s">
        <v>420</v>
      </c>
      <c r="C62" s="123">
        <v>1317</v>
      </c>
      <c r="D62" s="136">
        <f t="shared" si="7"/>
        <v>1672.59</v>
      </c>
      <c r="E62" s="133" t="s">
        <v>106</v>
      </c>
      <c r="F62" s="135"/>
      <c r="G62" s="77">
        <f t="shared" si="9"/>
        <v>0</v>
      </c>
      <c r="H62" s="68"/>
      <c r="I62" s="3"/>
      <c r="J62"/>
      <c r="K62"/>
      <c r="L62"/>
      <c r="M62"/>
      <c r="N62"/>
    </row>
    <row r="63" spans="1:14" s="4" customFormat="1" ht="28.5" customHeight="1" x14ac:dyDescent="0.2">
      <c r="A63" s="97" t="s">
        <v>143</v>
      </c>
      <c r="B63" s="250" t="s">
        <v>366</v>
      </c>
      <c r="C63" s="123">
        <v>549</v>
      </c>
      <c r="D63" s="136">
        <f t="shared" si="7"/>
        <v>697.23</v>
      </c>
      <c r="E63" s="133" t="s">
        <v>106</v>
      </c>
      <c r="F63" s="135"/>
      <c r="G63" s="77">
        <f t="shared" si="9"/>
        <v>0</v>
      </c>
      <c r="H63" s="68"/>
      <c r="I63" s="3"/>
      <c r="J63"/>
      <c r="K63"/>
      <c r="L63"/>
      <c r="M63"/>
      <c r="N63"/>
    </row>
    <row r="64" spans="1:14" s="4" customFormat="1" ht="28.5" customHeight="1" x14ac:dyDescent="0.2">
      <c r="A64" s="97" t="s">
        <v>144</v>
      </c>
      <c r="B64" s="250" t="s">
        <v>367</v>
      </c>
      <c r="C64" s="123">
        <v>872</v>
      </c>
      <c r="D64" s="136">
        <f t="shared" si="7"/>
        <v>1107.44</v>
      </c>
      <c r="E64" s="133" t="s">
        <v>106</v>
      </c>
      <c r="F64" s="135"/>
      <c r="G64" s="77">
        <f t="shared" si="9"/>
        <v>0</v>
      </c>
      <c r="H64" s="68"/>
      <c r="I64" s="3"/>
      <c r="J64"/>
      <c r="K64"/>
      <c r="L64"/>
      <c r="M64"/>
      <c r="N64"/>
    </row>
    <row r="65" spans="1:14" s="4" customFormat="1" ht="28.5" customHeight="1" x14ac:dyDescent="0.2">
      <c r="A65" s="227" t="s">
        <v>145</v>
      </c>
      <c r="B65" s="250">
        <v>4010</v>
      </c>
      <c r="C65" s="123">
        <v>988</v>
      </c>
      <c r="D65" s="234">
        <f t="shared" ref="D65" si="10">C65*1.27</f>
        <v>1254.76</v>
      </c>
      <c r="E65" s="235" t="s">
        <v>106</v>
      </c>
      <c r="F65" s="231"/>
      <c r="G65" s="232">
        <f t="shared" ref="G65" si="11">C65*F65</f>
        <v>0</v>
      </c>
      <c r="H65" s="230"/>
      <c r="I65" s="3"/>
      <c r="J65"/>
      <c r="K65"/>
      <c r="L65"/>
      <c r="M65"/>
      <c r="N65"/>
    </row>
    <row r="66" spans="1:14" s="4" customFormat="1" ht="28.5" customHeight="1" x14ac:dyDescent="0.2">
      <c r="A66" s="97" t="s">
        <v>270</v>
      </c>
      <c r="B66" s="250" t="s">
        <v>368</v>
      </c>
      <c r="C66" s="123">
        <v>2512</v>
      </c>
      <c r="D66" s="136">
        <f t="shared" si="7"/>
        <v>3190.2400000000002</v>
      </c>
      <c r="E66" s="133" t="s">
        <v>106</v>
      </c>
      <c r="F66" s="135"/>
      <c r="G66" s="77">
        <f t="shared" si="9"/>
        <v>0</v>
      </c>
      <c r="H66" s="68"/>
      <c r="I66" s="3"/>
      <c r="J66"/>
      <c r="K66"/>
      <c r="L66"/>
      <c r="M66"/>
      <c r="N66"/>
    </row>
    <row r="67" spans="1:14" ht="0.75" customHeight="1" thickBot="1" x14ac:dyDescent="0.25">
      <c r="A67" s="38"/>
      <c r="B67" s="245"/>
      <c r="C67" s="13"/>
      <c r="D67" s="44"/>
      <c r="E67" s="45"/>
      <c r="F67" s="54">
        <v>1</v>
      </c>
      <c r="G67" s="65">
        <f>C67*F67</f>
        <v>0</v>
      </c>
      <c r="H67" s="70"/>
      <c r="I67" s="2"/>
      <c r="J67" s="2"/>
      <c r="K67" s="2"/>
      <c r="L67" s="2"/>
      <c r="M67" s="2"/>
      <c r="N67" s="2"/>
    </row>
    <row r="68" spans="1:14" ht="0.75" customHeight="1" thickBot="1" x14ac:dyDescent="0.25">
      <c r="A68" s="19"/>
      <c r="B68" s="246"/>
      <c r="C68" s="21"/>
      <c r="D68" s="24"/>
      <c r="E68" s="24"/>
      <c r="F68" s="59"/>
      <c r="G68" s="78"/>
      <c r="H68" s="71"/>
    </row>
    <row r="69" spans="1:14" ht="21.75" customHeight="1" thickBot="1" x14ac:dyDescent="0.25">
      <c r="D69" s="301" t="s">
        <v>6</v>
      </c>
      <c r="E69" s="302"/>
      <c r="F69" s="303"/>
      <c r="G69" s="132">
        <f>SUM(G50:G66,G38:G46,G27:G33,G8:G23)</f>
        <v>0</v>
      </c>
      <c r="H69" s="93"/>
    </row>
    <row r="70" spans="1:14" ht="3.75" customHeight="1" thickBot="1" x14ac:dyDescent="0.25">
      <c r="D70" s="304"/>
      <c r="E70" s="305"/>
      <c r="F70" s="305"/>
      <c r="G70" s="305"/>
      <c r="H70" s="93"/>
    </row>
    <row r="71" spans="1:14" ht="23.25" customHeight="1" thickBot="1" x14ac:dyDescent="0.25">
      <c r="D71" s="301" t="s">
        <v>7</v>
      </c>
      <c r="E71" s="302"/>
      <c r="F71" s="302"/>
      <c r="G71" s="132">
        <f>G69*1.27</f>
        <v>0</v>
      </c>
      <c r="H71" s="75"/>
      <c r="I71" s="18"/>
      <c r="J71" s="18"/>
      <c r="K71" s="18"/>
      <c r="L71" s="18"/>
      <c r="M71" s="18"/>
      <c r="N71" s="18"/>
    </row>
    <row r="72" spans="1:14" s="18" customFormat="1" ht="17.25" customHeight="1" x14ac:dyDescent="0.2">
      <c r="A72"/>
      <c r="B72" s="247"/>
      <c r="C72" s="14"/>
      <c r="D72" s="31"/>
      <c r="E72" s="31"/>
      <c r="F72" s="63"/>
      <c r="G72" s="87"/>
      <c r="H72" s="94"/>
      <c r="I72" s="2"/>
    </row>
    <row r="73" spans="1:14" s="18" customFormat="1" ht="17.25" customHeight="1" x14ac:dyDescent="0.2">
      <c r="A73"/>
      <c r="B73" s="247"/>
      <c r="C73" s="14"/>
      <c r="D73" s="17"/>
      <c r="E73" s="17"/>
      <c r="F73" s="60"/>
      <c r="G73" s="17"/>
      <c r="H73" s="17"/>
      <c r="I73" s="2"/>
    </row>
    <row r="74" spans="1:14" s="18" customFormat="1" ht="17.25" customHeight="1" x14ac:dyDescent="0.2">
      <c r="A74"/>
      <c r="B74" s="247"/>
      <c r="C74" s="14"/>
      <c r="D74" s="27"/>
      <c r="E74" s="27"/>
      <c r="F74" s="61"/>
      <c r="G74" s="26"/>
      <c r="H74" s="26"/>
      <c r="I74" s="2"/>
      <c r="J74" s="2"/>
      <c r="K74" s="2"/>
      <c r="L74" s="2"/>
      <c r="M74" s="2"/>
      <c r="N74" s="2"/>
    </row>
    <row r="75" spans="1:14" s="2" customFormat="1" x14ac:dyDescent="0.2">
      <c r="A75"/>
      <c r="B75" s="247"/>
      <c r="C75" s="14"/>
      <c r="F75" s="64"/>
      <c r="G75" s="88"/>
      <c r="H75" s="95"/>
      <c r="I75"/>
    </row>
    <row r="76" spans="1:14" s="2" customFormat="1" x14ac:dyDescent="0.2">
      <c r="A76"/>
      <c r="B76" s="247"/>
      <c r="C76" s="14"/>
      <c r="D76" s="27"/>
      <c r="E76" s="27"/>
      <c r="F76" s="61"/>
      <c r="G76" s="26"/>
      <c r="H76" s="26"/>
      <c r="I76"/>
    </row>
    <row r="77" spans="1:14" s="2" customFormat="1" ht="18" x14ac:dyDescent="0.2">
      <c r="A77" s="5"/>
      <c r="B77" s="5"/>
      <c r="C77" s="14"/>
      <c r="D77" s="25"/>
      <c r="E77" s="25"/>
      <c r="F77" s="61"/>
      <c r="G77" s="26"/>
      <c r="H77" s="26"/>
      <c r="I77"/>
      <c r="J77" s="33"/>
      <c r="K77"/>
      <c r="L77"/>
      <c r="M77"/>
      <c r="N77"/>
    </row>
  </sheetData>
  <sheetProtection formatCells="0" formatColumns="0" formatRows="0" insertColumns="0" insertRows="0" insertHyperlinks="0" deleteColumns="0" deleteRows="0" sort="0" autoFilter="0" pivotTables="0"/>
  <mergeCells count="10">
    <mergeCell ref="D69:F69"/>
    <mergeCell ref="D70:G70"/>
    <mergeCell ref="D71:F71"/>
    <mergeCell ref="A1:H1"/>
    <mergeCell ref="A25:F25"/>
    <mergeCell ref="A6:E6"/>
    <mergeCell ref="A36:F36"/>
    <mergeCell ref="A48:F48"/>
    <mergeCell ref="A3:G3"/>
    <mergeCell ref="A4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A2" sqref="A2"/>
    </sheetView>
  </sheetViews>
  <sheetFormatPr defaultColWidth="8.85546875" defaultRowHeight="15" x14ac:dyDescent="0.2"/>
  <cols>
    <col min="1" max="1" width="68" customWidth="1"/>
    <col min="2" max="2" width="14.7109375" style="247" bestFit="1" customWidth="1"/>
    <col min="3" max="3" width="14.7109375" style="247" customWidth="1"/>
    <col min="4" max="4" width="12.140625" style="14" customWidth="1"/>
    <col min="5" max="5" width="13.42578125" style="15" customWidth="1"/>
    <col min="6" max="6" width="20.140625" style="15" bestFit="1" customWidth="1"/>
    <col min="7" max="7" width="11.85546875" style="62" customWidth="1"/>
    <col min="8" max="8" width="14.7109375" style="11" customWidth="1"/>
    <col min="9" max="9" width="50.42578125" style="76" customWidth="1"/>
  </cols>
  <sheetData>
    <row r="1" spans="1:15" s="2" customFormat="1" ht="63.75" customHeight="1" x14ac:dyDescent="0.2">
      <c r="A1" s="341"/>
      <c r="B1" s="341"/>
      <c r="C1" s="341"/>
      <c r="D1" s="341"/>
      <c r="E1" s="341"/>
      <c r="F1" s="341"/>
      <c r="G1" s="341"/>
      <c r="H1" s="341"/>
      <c r="I1" s="341"/>
      <c r="J1" s="138"/>
    </row>
    <row r="2" spans="1:15" ht="37.5" customHeight="1" x14ac:dyDescent="0.2">
      <c r="A2" s="51" t="s">
        <v>3</v>
      </c>
      <c r="B2" s="51" t="s">
        <v>178</v>
      </c>
      <c r="C2" s="51" t="s">
        <v>221</v>
      </c>
      <c r="D2" s="52" t="s">
        <v>1</v>
      </c>
      <c r="E2" s="52" t="s">
        <v>2</v>
      </c>
      <c r="F2" s="52" t="s">
        <v>58</v>
      </c>
      <c r="G2" s="101" t="s">
        <v>91</v>
      </c>
      <c r="H2" s="53" t="s">
        <v>5</v>
      </c>
      <c r="I2" s="53" t="s">
        <v>38</v>
      </c>
      <c r="J2" s="3"/>
    </row>
    <row r="3" spans="1:15" ht="6" hidden="1" customHeight="1" x14ac:dyDescent="0.2">
      <c r="A3" s="322"/>
      <c r="B3" s="323"/>
      <c r="C3" s="323"/>
      <c r="D3" s="323"/>
      <c r="E3" s="323"/>
      <c r="F3" s="323"/>
      <c r="G3" s="323"/>
      <c r="H3" s="323"/>
      <c r="I3" s="90"/>
      <c r="J3" s="3"/>
    </row>
    <row r="4" spans="1:15" s="1" customFormat="1" ht="3" customHeight="1" x14ac:dyDescent="0.2">
      <c r="A4" s="324"/>
      <c r="B4" s="324"/>
      <c r="C4" s="324"/>
      <c r="D4" s="324"/>
      <c r="E4" s="324"/>
      <c r="F4" s="324"/>
      <c r="G4" s="324"/>
      <c r="H4" s="324"/>
      <c r="I4" s="91"/>
      <c r="J4" s="9"/>
    </row>
    <row r="5" spans="1:15" ht="1.5" customHeight="1" x14ac:dyDescent="0.2">
      <c r="A5" s="10"/>
      <c r="B5" s="86"/>
      <c r="C5" s="86"/>
      <c r="D5" s="22"/>
      <c r="E5" s="41"/>
      <c r="F5" s="42"/>
      <c r="G5" s="54"/>
      <c r="H5" s="86"/>
      <c r="I5" s="92"/>
      <c r="J5" s="3"/>
    </row>
    <row r="6" spans="1:15" s="2" customFormat="1" ht="28.5" customHeight="1" x14ac:dyDescent="0.2">
      <c r="A6" s="339" t="s">
        <v>431</v>
      </c>
      <c r="B6" s="340"/>
      <c r="C6" s="340"/>
      <c r="D6" s="340"/>
      <c r="E6" s="340"/>
      <c r="F6" s="340"/>
      <c r="G6" s="340"/>
      <c r="H6" s="340"/>
      <c r="I6" s="67"/>
      <c r="J6" s="4"/>
    </row>
    <row r="7" spans="1:15" ht="1.5" customHeight="1" x14ac:dyDescent="0.2">
      <c r="A7" s="10"/>
      <c r="B7" s="86"/>
      <c r="C7" s="86"/>
      <c r="D7" s="22"/>
      <c r="E7" s="41"/>
      <c r="F7" s="42"/>
      <c r="G7" s="54"/>
      <c r="H7" s="86"/>
      <c r="I7" s="92"/>
      <c r="J7" s="3"/>
    </row>
    <row r="8" spans="1:15" s="2" customFormat="1" ht="28.5" customHeight="1" x14ac:dyDescent="0.2">
      <c r="A8" s="265" t="s">
        <v>429</v>
      </c>
      <c r="B8" s="98" t="s">
        <v>430</v>
      </c>
      <c r="C8" s="98" t="s">
        <v>424</v>
      </c>
      <c r="D8" s="268">
        <v>780</v>
      </c>
      <c r="E8" s="269">
        <f>D8*1.27</f>
        <v>990.6</v>
      </c>
      <c r="F8" s="121" t="s">
        <v>425</v>
      </c>
      <c r="G8" s="266"/>
      <c r="H8" s="267">
        <f>D8*G8</f>
        <v>0</v>
      </c>
      <c r="I8" s="67"/>
      <c r="J8" s="4"/>
    </row>
    <row r="9" spans="1:15" s="2" customFormat="1" ht="28.5" customHeight="1" x14ac:dyDescent="0.2">
      <c r="A9" s="265" t="s">
        <v>426</v>
      </c>
      <c r="B9" s="98" t="s">
        <v>427</v>
      </c>
      <c r="C9" s="98" t="s">
        <v>223</v>
      </c>
      <c r="D9" s="268">
        <v>1800</v>
      </c>
      <c r="E9" s="269">
        <f t="shared" ref="E9:E10" si="0">D9*1.27</f>
        <v>2286</v>
      </c>
      <c r="F9" s="121" t="s">
        <v>425</v>
      </c>
      <c r="G9" s="266"/>
      <c r="H9" s="267">
        <f>D9*G9</f>
        <v>0</v>
      </c>
      <c r="I9" s="67"/>
      <c r="J9" s="3"/>
      <c r="K9"/>
      <c r="L9"/>
      <c r="M9"/>
      <c r="N9"/>
      <c r="O9"/>
    </row>
    <row r="10" spans="1:15" s="2" customFormat="1" ht="28.5" customHeight="1" x14ac:dyDescent="0.2">
      <c r="A10" s="265" t="s">
        <v>422</v>
      </c>
      <c r="B10" s="98" t="s">
        <v>423</v>
      </c>
      <c r="C10" s="98" t="s">
        <v>428</v>
      </c>
      <c r="D10" s="268">
        <v>615</v>
      </c>
      <c r="E10" s="269">
        <f t="shared" si="0"/>
        <v>781.05</v>
      </c>
      <c r="F10" s="121" t="s">
        <v>425</v>
      </c>
      <c r="G10" s="266"/>
      <c r="H10" s="267">
        <f t="shared" ref="H10" si="1">D10*G10</f>
        <v>0</v>
      </c>
      <c r="I10" s="67"/>
      <c r="J10" s="3"/>
      <c r="K10"/>
      <c r="L10"/>
      <c r="M10"/>
      <c r="N10"/>
      <c r="O10"/>
    </row>
    <row r="11" spans="1:15" ht="0.75" customHeight="1" thickBot="1" x14ac:dyDescent="0.25">
      <c r="A11" s="38"/>
      <c r="B11" s="245"/>
      <c r="C11" s="245"/>
      <c r="D11" s="13"/>
      <c r="E11" s="44"/>
      <c r="F11" s="45"/>
      <c r="G11" s="54">
        <v>1</v>
      </c>
      <c r="H11" s="65">
        <f>D11*G11</f>
        <v>0</v>
      </c>
      <c r="I11" s="70"/>
      <c r="J11" s="2"/>
      <c r="K11" s="2"/>
      <c r="L11" s="2"/>
      <c r="M11" s="2"/>
      <c r="N11" s="2"/>
      <c r="O11" s="2"/>
    </row>
    <row r="12" spans="1:15" ht="0.75" customHeight="1" thickBot="1" x14ac:dyDescent="0.25">
      <c r="A12" s="19"/>
      <c r="B12" s="246"/>
      <c r="C12" s="246"/>
      <c r="D12" s="21"/>
      <c r="E12" s="24"/>
      <c r="F12" s="24"/>
      <c r="G12" s="59"/>
      <c r="H12" s="78"/>
      <c r="I12" s="71"/>
    </row>
    <row r="13" spans="1:15" ht="21.75" customHeight="1" thickBot="1" x14ac:dyDescent="0.25">
      <c r="E13" s="301" t="s">
        <v>6</v>
      </c>
      <c r="F13" s="302"/>
      <c r="G13" s="303"/>
      <c r="H13" s="264">
        <f>SUM(H8:H12)</f>
        <v>0</v>
      </c>
      <c r="I13" s="93"/>
    </row>
    <row r="14" spans="1:15" ht="3.75" customHeight="1" thickBot="1" x14ac:dyDescent="0.25">
      <c r="E14" s="304"/>
      <c r="F14" s="305"/>
      <c r="G14" s="305"/>
      <c r="H14" s="305"/>
      <c r="I14" s="93"/>
    </row>
    <row r="15" spans="1:15" ht="23.25" customHeight="1" thickBot="1" x14ac:dyDescent="0.25">
      <c r="E15" s="301" t="s">
        <v>7</v>
      </c>
      <c r="F15" s="302"/>
      <c r="G15" s="302"/>
      <c r="H15" s="264">
        <f>H13*1.27</f>
        <v>0</v>
      </c>
      <c r="I15" s="75"/>
      <c r="J15" s="18"/>
      <c r="K15" s="18"/>
      <c r="L15" s="18"/>
      <c r="M15" s="18"/>
      <c r="N15" s="18"/>
      <c r="O15" s="18"/>
    </row>
    <row r="16" spans="1:15" s="18" customFormat="1" ht="17.25" customHeight="1" x14ac:dyDescent="0.2">
      <c r="A16"/>
      <c r="B16" s="247"/>
      <c r="C16" s="247"/>
      <c r="D16" s="14"/>
      <c r="E16" s="31"/>
      <c r="F16" s="31"/>
      <c r="G16" s="63"/>
      <c r="H16" s="87"/>
      <c r="I16" s="94"/>
      <c r="J16" s="2"/>
    </row>
    <row r="17" spans="1:15" s="18" customFormat="1" ht="17.25" customHeight="1" x14ac:dyDescent="0.2">
      <c r="A17"/>
      <c r="B17" s="247"/>
      <c r="C17" s="247"/>
      <c r="D17" s="14"/>
      <c r="E17" s="17"/>
      <c r="F17" s="17"/>
      <c r="G17" s="60"/>
      <c r="H17" s="17"/>
      <c r="I17" s="17"/>
      <c r="J17" s="2"/>
    </row>
    <row r="18" spans="1:15" s="18" customFormat="1" ht="17.25" customHeight="1" x14ac:dyDescent="0.2">
      <c r="A18"/>
      <c r="B18" s="247"/>
      <c r="C18" s="247"/>
      <c r="D18" s="14"/>
      <c r="E18" s="27"/>
      <c r="F18" s="27"/>
      <c r="G18" s="61"/>
      <c r="H18" s="26"/>
      <c r="I18" s="26"/>
      <c r="J18" s="2"/>
      <c r="K18" s="2"/>
      <c r="L18" s="2"/>
      <c r="M18" s="2"/>
      <c r="N18" s="2"/>
      <c r="O18" s="2"/>
    </row>
    <row r="19" spans="1:15" s="2" customFormat="1" x14ac:dyDescent="0.2">
      <c r="A19"/>
      <c r="B19" s="247"/>
      <c r="C19" s="247"/>
      <c r="D19" s="14"/>
      <c r="G19" s="64"/>
      <c r="H19" s="88"/>
      <c r="I19" s="95"/>
      <c r="J19"/>
    </row>
    <row r="20" spans="1:15" s="2" customFormat="1" x14ac:dyDescent="0.2">
      <c r="A20"/>
      <c r="B20" s="247"/>
      <c r="C20" s="247"/>
      <c r="D20" s="14"/>
      <c r="E20" s="27"/>
      <c r="F20" s="27"/>
      <c r="G20" s="61"/>
      <c r="H20" s="26"/>
      <c r="I20" s="26"/>
      <c r="J20"/>
    </row>
    <row r="21" spans="1:15" s="2" customFormat="1" ht="18" x14ac:dyDescent="0.2">
      <c r="A21" s="5"/>
      <c r="B21" s="5"/>
      <c r="C21" s="5"/>
      <c r="D21" s="14"/>
      <c r="E21" s="25"/>
      <c r="F21" s="25"/>
      <c r="G21" s="61"/>
      <c r="H21" s="26"/>
      <c r="I21" s="26"/>
      <c r="J21"/>
      <c r="K21" s="33"/>
      <c r="L21"/>
      <c r="M21"/>
      <c r="N21"/>
      <c r="O21"/>
    </row>
  </sheetData>
  <mergeCells count="7">
    <mergeCell ref="E15:G15"/>
    <mergeCell ref="A1:I1"/>
    <mergeCell ref="A3:H3"/>
    <mergeCell ref="A4:H4"/>
    <mergeCell ref="A6:H6"/>
    <mergeCell ref="E13:G13"/>
    <mergeCell ref="E14:H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G27"/>
  <sheetViews>
    <sheetView zoomScale="70" zoomScaleNormal="70" workbookViewId="0">
      <selection activeCell="A21" sqref="A21:B22"/>
    </sheetView>
  </sheetViews>
  <sheetFormatPr defaultColWidth="8.85546875" defaultRowHeight="23.25" x14ac:dyDescent="0.35"/>
  <cols>
    <col min="1" max="1" width="8.85546875" style="23"/>
    <col min="2" max="2" width="65.42578125" style="23" customWidth="1"/>
    <col min="3" max="3" width="17.140625" style="23" customWidth="1"/>
    <col min="4" max="4" width="15.42578125" style="23" customWidth="1"/>
    <col min="5" max="5" width="15.7109375" style="23" customWidth="1"/>
    <col min="6" max="6" width="17.85546875" style="23" customWidth="1"/>
    <col min="7" max="7" width="106.5703125" customWidth="1"/>
  </cols>
  <sheetData>
    <row r="1" spans="1:7" ht="33" customHeight="1" x14ac:dyDescent="0.2">
      <c r="A1" s="360" t="s">
        <v>11</v>
      </c>
      <c r="B1" s="361"/>
      <c r="C1" s="350" t="s">
        <v>18</v>
      </c>
      <c r="D1" s="350"/>
      <c r="E1" s="364">
        <f>'Ipari termékek'!H77</f>
        <v>0</v>
      </c>
      <c r="F1" s="364"/>
      <c r="G1" s="365" t="s">
        <v>172</v>
      </c>
    </row>
    <row r="2" spans="1:7" ht="33" customHeight="1" x14ac:dyDescent="0.2">
      <c r="A2" s="362"/>
      <c r="B2" s="363"/>
      <c r="C2" s="350" t="s">
        <v>19</v>
      </c>
      <c r="D2" s="350"/>
      <c r="E2" s="355">
        <f>'Ipari termékek'!H79</f>
        <v>0</v>
      </c>
      <c r="F2" s="356"/>
      <c r="G2" s="366"/>
    </row>
    <row r="3" spans="1:7" ht="12.75" customHeight="1" x14ac:dyDescent="0.2">
      <c r="A3" s="357"/>
      <c r="B3" s="358"/>
      <c r="C3" s="358"/>
      <c r="D3" s="358"/>
      <c r="E3" s="358"/>
      <c r="F3" s="359"/>
      <c r="G3" s="130"/>
    </row>
    <row r="4" spans="1:7" ht="33" customHeight="1" x14ac:dyDescent="0.2">
      <c r="A4" s="360" t="s">
        <v>12</v>
      </c>
      <c r="B4" s="361"/>
      <c r="C4" s="350" t="s">
        <v>18</v>
      </c>
      <c r="D4" s="350"/>
      <c r="E4" s="364">
        <f>'Háztartási termék'!H64</f>
        <v>0</v>
      </c>
      <c r="F4" s="364"/>
      <c r="G4" s="178"/>
    </row>
    <row r="5" spans="1:7" ht="33" customHeight="1" x14ac:dyDescent="0.2">
      <c r="A5" s="362"/>
      <c r="B5" s="363"/>
      <c r="C5" s="350" t="s">
        <v>19</v>
      </c>
      <c r="D5" s="350"/>
      <c r="E5" s="355">
        <f>'Háztartási termék'!H66</f>
        <v>0</v>
      </c>
      <c r="F5" s="356"/>
      <c r="G5" s="126"/>
    </row>
    <row r="6" spans="1:7" ht="12.75" customHeight="1" x14ac:dyDescent="0.2">
      <c r="A6" s="357"/>
      <c r="B6" s="358"/>
      <c r="C6" s="358"/>
      <c r="D6" s="358"/>
      <c r="E6" s="358"/>
      <c r="F6" s="359"/>
      <c r="G6" s="130"/>
    </row>
    <row r="7" spans="1:7" ht="33" customHeight="1" x14ac:dyDescent="0.2">
      <c r="A7" s="346" t="s">
        <v>146</v>
      </c>
      <c r="B7" s="347"/>
      <c r="C7" s="350" t="s">
        <v>18</v>
      </c>
      <c r="D7" s="350"/>
      <c r="E7" s="351">
        <f>Papíráru!I55</f>
        <v>0</v>
      </c>
      <c r="F7" s="351"/>
      <c r="G7" s="164" t="s">
        <v>436</v>
      </c>
    </row>
    <row r="8" spans="1:7" ht="33" customHeight="1" x14ac:dyDescent="0.2">
      <c r="A8" s="348"/>
      <c r="B8" s="349"/>
      <c r="C8" s="350" t="s">
        <v>19</v>
      </c>
      <c r="D8" s="350"/>
      <c r="E8" s="355">
        <f>Papíráru!I57</f>
        <v>0</v>
      </c>
      <c r="F8" s="356"/>
      <c r="G8" s="179" t="s">
        <v>170</v>
      </c>
    </row>
    <row r="9" spans="1:7" ht="12.75" customHeight="1" x14ac:dyDescent="0.2">
      <c r="A9" s="357"/>
      <c r="B9" s="358"/>
      <c r="C9" s="358"/>
      <c r="D9" s="358"/>
      <c r="E9" s="358"/>
      <c r="F9" s="359"/>
      <c r="G9" s="130"/>
    </row>
    <row r="10" spans="1:7" ht="33" customHeight="1" x14ac:dyDescent="0.2">
      <c r="A10" s="346" t="s">
        <v>243</v>
      </c>
      <c r="B10" s="347"/>
      <c r="C10" s="350" t="s">
        <v>18</v>
      </c>
      <c r="D10" s="350"/>
      <c r="E10" s="351">
        <f>Pénztárgépszalag!G14</f>
        <v>0</v>
      </c>
      <c r="F10" s="351"/>
      <c r="G10" s="164"/>
    </row>
    <row r="11" spans="1:7" ht="33" customHeight="1" x14ac:dyDescent="0.2">
      <c r="A11" s="348"/>
      <c r="B11" s="349"/>
      <c r="C11" s="350" t="s">
        <v>19</v>
      </c>
      <c r="D11" s="350"/>
      <c r="E11" s="351">
        <f>Pénztárgépszalag!G16</f>
        <v>0</v>
      </c>
      <c r="F11" s="351"/>
      <c r="G11" s="164"/>
    </row>
    <row r="12" spans="1:7" ht="12.75" customHeight="1" x14ac:dyDescent="0.2">
      <c r="A12" s="248"/>
      <c r="B12" s="249"/>
      <c r="C12" s="236"/>
      <c r="D12" s="236"/>
      <c r="E12" s="236"/>
      <c r="F12" s="237"/>
      <c r="G12" s="130"/>
    </row>
    <row r="13" spans="1:7" ht="33" customHeight="1" x14ac:dyDescent="0.2">
      <c r="A13" s="346" t="s">
        <v>147</v>
      </c>
      <c r="B13" s="347"/>
      <c r="C13" s="350" t="s">
        <v>18</v>
      </c>
      <c r="D13" s="350"/>
      <c r="E13" s="351">
        <f>Hulladékzsák!H38</f>
        <v>0</v>
      </c>
      <c r="F13" s="351"/>
      <c r="G13" s="130"/>
    </row>
    <row r="14" spans="1:7" ht="33" customHeight="1" x14ac:dyDescent="0.2">
      <c r="A14" s="348"/>
      <c r="B14" s="349"/>
      <c r="C14" s="350" t="s">
        <v>19</v>
      </c>
      <c r="D14" s="350"/>
      <c r="E14" s="351">
        <f>Hulladékzsák!H40</f>
        <v>0</v>
      </c>
      <c r="F14" s="351"/>
      <c r="G14" s="130"/>
    </row>
    <row r="15" spans="1:7" ht="12.75" customHeight="1" x14ac:dyDescent="0.2">
      <c r="A15" s="357"/>
      <c r="B15" s="358"/>
      <c r="C15" s="358"/>
      <c r="D15" s="358"/>
      <c r="E15" s="358"/>
      <c r="F15" s="359"/>
      <c r="G15" s="130"/>
    </row>
    <row r="16" spans="1:7" ht="33" customHeight="1" x14ac:dyDescent="0.2">
      <c r="A16" s="346" t="s">
        <v>432</v>
      </c>
      <c r="B16" s="347"/>
      <c r="C16" s="350" t="s">
        <v>18</v>
      </c>
      <c r="D16" s="350"/>
      <c r="E16" s="351">
        <f>Elviteles!H13</f>
        <v>0</v>
      </c>
      <c r="F16" s="351"/>
      <c r="G16" s="130"/>
    </row>
    <row r="17" spans="1:7" ht="33" customHeight="1" x14ac:dyDescent="0.2">
      <c r="A17" s="348"/>
      <c r="B17" s="349"/>
      <c r="C17" s="350" t="s">
        <v>19</v>
      </c>
      <c r="D17" s="350"/>
      <c r="E17" s="351">
        <f>Elviteles!H15</f>
        <v>0</v>
      </c>
      <c r="F17" s="351"/>
      <c r="G17" s="130"/>
    </row>
    <row r="18" spans="1:7" ht="12.75" customHeight="1" x14ac:dyDescent="0.2">
      <c r="A18" s="248"/>
      <c r="B18" s="249"/>
      <c r="C18" s="271"/>
      <c r="D18" s="271"/>
      <c r="E18" s="271"/>
      <c r="F18" s="272"/>
      <c r="G18" s="130"/>
    </row>
    <row r="19" spans="1:7" ht="33" customHeight="1" x14ac:dyDescent="0.2">
      <c r="A19" s="346" t="s">
        <v>148</v>
      </c>
      <c r="B19" s="347"/>
      <c r="C19" s="350" t="s">
        <v>18</v>
      </c>
      <c r="D19" s="350"/>
      <c r="E19" s="351">
        <f>Takarítóeszköz!G69</f>
        <v>0</v>
      </c>
      <c r="F19" s="351"/>
      <c r="G19" s="130"/>
    </row>
    <row r="20" spans="1:7" ht="33" customHeight="1" x14ac:dyDescent="0.2">
      <c r="A20" s="348"/>
      <c r="B20" s="349"/>
      <c r="C20" s="350" t="s">
        <v>19</v>
      </c>
      <c r="D20" s="350"/>
      <c r="E20" s="351">
        <f>Takarítóeszköz!G71</f>
        <v>0</v>
      </c>
      <c r="F20" s="351"/>
      <c r="G20" s="131"/>
    </row>
    <row r="21" spans="1:7" ht="33" customHeight="1" x14ac:dyDescent="0.2">
      <c r="A21" s="352" t="s">
        <v>171</v>
      </c>
      <c r="B21" s="352"/>
      <c r="C21" s="352" t="s">
        <v>10</v>
      </c>
      <c r="D21" s="352"/>
      <c r="E21" s="353">
        <f>SUM(E19,E16,E13,E10,E7,E4,E1)</f>
        <v>0</v>
      </c>
      <c r="F21" s="353"/>
      <c r="G21" s="354" t="s">
        <v>149</v>
      </c>
    </row>
    <row r="22" spans="1:7" ht="33" customHeight="1" x14ac:dyDescent="0.2">
      <c r="A22" s="352"/>
      <c r="B22" s="352"/>
      <c r="C22" s="352" t="s">
        <v>9</v>
      </c>
      <c r="D22" s="352"/>
      <c r="E22" s="353">
        <f>SUM(E20,E17,E14,E11,E8,E5,E2)</f>
        <v>0</v>
      </c>
      <c r="F22" s="353"/>
      <c r="G22" s="354"/>
    </row>
    <row r="27" spans="1:7" x14ac:dyDescent="0.35">
      <c r="F27" s="160"/>
    </row>
  </sheetData>
  <sheetProtection formatCells="0" formatColumns="0" formatRows="0" insertColumns="0" insertRows="0" insertHyperlinks="0" deleteColumns="0" deleteRows="0" sort="0" autoFilter="0" pivotTables="0"/>
  <mergeCells count="46">
    <mergeCell ref="E8:F8"/>
    <mergeCell ref="A7:B8"/>
    <mergeCell ref="A13:B14"/>
    <mergeCell ref="C13:D13"/>
    <mergeCell ref="G1:G2"/>
    <mergeCell ref="E13:F13"/>
    <mergeCell ref="E14:F14"/>
    <mergeCell ref="E7:F7"/>
    <mergeCell ref="C4:D4"/>
    <mergeCell ref="E4:F4"/>
    <mergeCell ref="C1:D1"/>
    <mergeCell ref="C7:D7"/>
    <mergeCell ref="A9:F9"/>
    <mergeCell ref="C14:D14"/>
    <mergeCell ref="C10:D10"/>
    <mergeCell ref="E10:F10"/>
    <mergeCell ref="G21:G22"/>
    <mergeCell ref="C20:D20"/>
    <mergeCell ref="E19:F19"/>
    <mergeCell ref="C2:D2"/>
    <mergeCell ref="E2:F2"/>
    <mergeCell ref="A3:F3"/>
    <mergeCell ref="A15:F15"/>
    <mergeCell ref="A1:B2"/>
    <mergeCell ref="A4:B5"/>
    <mergeCell ref="C5:D5"/>
    <mergeCell ref="E5:F5"/>
    <mergeCell ref="A6:F6"/>
    <mergeCell ref="C8:D8"/>
    <mergeCell ref="A19:B20"/>
    <mergeCell ref="E22:F22"/>
    <mergeCell ref="E1:F1"/>
    <mergeCell ref="A21:B22"/>
    <mergeCell ref="C21:D21"/>
    <mergeCell ref="C22:D22"/>
    <mergeCell ref="E21:F21"/>
    <mergeCell ref="E20:F20"/>
    <mergeCell ref="A16:B17"/>
    <mergeCell ref="C11:D11"/>
    <mergeCell ref="E11:F11"/>
    <mergeCell ref="A10:B11"/>
    <mergeCell ref="C19:D19"/>
    <mergeCell ref="C16:D16"/>
    <mergeCell ref="E16:F16"/>
    <mergeCell ref="C17:D17"/>
    <mergeCell ref="E17:F17"/>
  </mergeCells>
  <phoneticPr fontId="1" type="noConversion"/>
  <pageMargins left="0.7" right="0.7" top="0.75" bottom="0.75" header="0.3" footer="0.3"/>
  <pageSetup paperSize="9"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Háztartási termék</vt:lpstr>
      <vt:lpstr>Ipari termékek</vt:lpstr>
      <vt:lpstr>Papíráru</vt:lpstr>
      <vt:lpstr>Pénztárgépszalag</vt:lpstr>
      <vt:lpstr>Hulladékzsák</vt:lpstr>
      <vt:lpstr>Takarítóeszköz</vt:lpstr>
      <vt:lpstr>Elviteles</vt:lpstr>
      <vt:lpstr>Összegzés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András</dc:creator>
  <cp:lastModifiedBy>Windows-felhasználó</cp:lastModifiedBy>
  <cp:lastPrinted>2012-02-06T10:28:10Z</cp:lastPrinted>
  <dcterms:created xsi:type="dcterms:W3CDTF">2011-04-03T12:16:33Z</dcterms:created>
  <dcterms:modified xsi:type="dcterms:W3CDTF">2018-11-30T08:01:10Z</dcterms:modified>
</cp:coreProperties>
</file>